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2\Administracija\"/>
    </mc:Choice>
  </mc:AlternateContent>
  <xr:revisionPtr revIDLastSave="0" documentId="13_ncr:1_{688269B0-17DE-426A-8707-CF08A7154F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ME 1" sheetId="1" r:id="rId1"/>
    <sheet name="DME 2" sheetId="9" r:id="rId2"/>
    <sheet name="DME 3" sheetId="12" r:id="rId3"/>
    <sheet name="Renov. org. 2016._09.2020." sheetId="7" state="hidden" r:id="rId4"/>
    <sheet name="K.t. rem." sheetId="6" state="hidden" r:id="rId5"/>
  </sheets>
  <definedNames>
    <definedName name="_xlnm._FilterDatabase" localSheetId="0" hidden="1">'DME 1'!$B$1:$P$116</definedName>
    <definedName name="_xlnm._FilterDatabase" localSheetId="1" hidden="1">'DME 2'!$A$1:$P$63</definedName>
    <definedName name="_xlnm._FilterDatabase" localSheetId="2" hidden="1">'DME 3'!$A$1:$P$31</definedName>
    <definedName name="_GoBack" localSheetId="0">'DME 1'!#REF!</definedName>
    <definedName name="_GoBack" localSheetId="1">'DME 2'!#REF!</definedName>
    <definedName name="_GoBack" localSheetId="2">'DME 3'!#REF!</definedName>
    <definedName name="_xlnm.Print_Titles" localSheetId="3">'Renov. org. 2016._09.2020.'!$9:$10</definedName>
  </definedNames>
  <calcPr calcId="181029"/>
</workbook>
</file>

<file path=xl/calcChain.xml><?xml version="1.0" encoding="utf-8"?>
<calcChain xmlns="http://schemas.openxmlformats.org/spreadsheetml/2006/main">
  <c r="V13" i="7" l="1"/>
  <c r="V15" i="7"/>
  <c r="K17" i="7"/>
  <c r="K94" i="7"/>
  <c r="F17" i="7"/>
  <c r="F94" i="7"/>
  <c r="G17" i="7"/>
  <c r="G94" i="7"/>
  <c r="H17" i="7"/>
  <c r="H94" i="7"/>
  <c r="I17" i="7"/>
  <c r="I94" i="7"/>
  <c r="J17" i="7"/>
  <c r="J94" i="7"/>
  <c r="L17" i="7"/>
  <c r="L94" i="7"/>
  <c r="M17" i="7"/>
  <c r="M94" i="7"/>
  <c r="N17" i="7"/>
  <c r="N94" i="7"/>
  <c r="O17" i="7"/>
  <c r="O94" i="7"/>
  <c r="P17" i="7"/>
  <c r="P94" i="7"/>
  <c r="Q17" i="7"/>
  <c r="Q94" i="7"/>
  <c r="R17" i="7"/>
  <c r="R94" i="7"/>
  <c r="S17" i="7"/>
  <c r="S94" i="7"/>
  <c r="T17" i="7"/>
  <c r="T94" i="7"/>
  <c r="U17" i="7"/>
  <c r="U94" i="7"/>
  <c r="AA12" i="7"/>
  <c r="AA13" i="7"/>
  <c r="AA14" i="7"/>
  <c r="AA15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8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174" i="7"/>
  <c r="AA175" i="7"/>
  <c r="AA176" i="7"/>
  <c r="AA177" i="7"/>
  <c r="AA178" i="7"/>
  <c r="AA179" i="7"/>
  <c r="AA180" i="7"/>
  <c r="AA181" i="7"/>
  <c r="AA182" i="7"/>
  <c r="AA183" i="7"/>
  <c r="AA184" i="7"/>
  <c r="AA185" i="7"/>
  <c r="AA186" i="7"/>
  <c r="AA187" i="7"/>
  <c r="AA188" i="7"/>
  <c r="AA189" i="7"/>
  <c r="AA190" i="7"/>
  <c r="AA191" i="7"/>
  <c r="AA192" i="7"/>
  <c r="AA193" i="7"/>
  <c r="AA194" i="7"/>
  <c r="AA195" i="7"/>
  <c r="AA196" i="7"/>
  <c r="AA197" i="7"/>
  <c r="AA198" i="7"/>
  <c r="AA199" i="7"/>
  <c r="AA200" i="7"/>
  <c r="AA201" i="7"/>
  <c r="AA202" i="7"/>
  <c r="AA203" i="7"/>
  <c r="AA204" i="7"/>
  <c r="AA205" i="7"/>
  <c r="AA206" i="7"/>
  <c r="AA207" i="7"/>
  <c r="AA208" i="7"/>
  <c r="AA209" i="7"/>
  <c r="AA210" i="7"/>
  <c r="AA211" i="7"/>
  <c r="AA212" i="7"/>
  <c r="AA213" i="7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230" i="7"/>
  <c r="AA231" i="7"/>
  <c r="AA232" i="7"/>
  <c r="AA233" i="7"/>
  <c r="AA234" i="7"/>
  <c r="AA235" i="7"/>
  <c r="AA236" i="7"/>
  <c r="AA237" i="7"/>
  <c r="AA238" i="7"/>
  <c r="AA239" i="7"/>
  <c r="AA240" i="7"/>
  <c r="AA241" i="7"/>
  <c r="AA242" i="7"/>
  <c r="AA243" i="7"/>
  <c r="AA244" i="7"/>
  <c r="AA245" i="7"/>
  <c r="AA246" i="7"/>
  <c r="AA247" i="7"/>
  <c r="AA248" i="7"/>
  <c r="AA249" i="7"/>
  <c r="AA250" i="7"/>
  <c r="U251" i="7"/>
  <c r="AA251" i="7" s="1"/>
  <c r="AA252" i="7"/>
  <c r="AA253" i="7"/>
  <c r="AA254" i="7"/>
  <c r="AA255" i="7"/>
  <c r="AA256" i="7"/>
  <c r="AA257" i="7"/>
  <c r="AA258" i="7"/>
  <c r="AA259" i="7"/>
  <c r="AA260" i="7"/>
  <c r="AA261" i="7"/>
  <c r="X12" i="7"/>
  <c r="Z12" i="7" s="1"/>
  <c r="X13" i="7"/>
  <c r="Z13" i="7" s="1"/>
  <c r="X14" i="7"/>
  <c r="Z14" i="7" s="1"/>
  <c r="X15" i="7"/>
  <c r="Z15" i="7" s="1"/>
  <c r="X18" i="7"/>
  <c r="X19" i="7"/>
  <c r="Z19" i="7" s="1"/>
  <c r="X20" i="7"/>
  <c r="Z20" i="7" s="1"/>
  <c r="X21" i="7"/>
  <c r="Z21" i="7" s="1"/>
  <c r="X22" i="7"/>
  <c r="Z22" i="7" s="1"/>
  <c r="X23" i="7"/>
  <c r="Z23" i="7" s="1"/>
  <c r="X24" i="7"/>
  <c r="Z24" i="7" s="1"/>
  <c r="X25" i="7"/>
  <c r="Z25" i="7" s="1"/>
  <c r="X26" i="7"/>
  <c r="Z26" i="7" s="1"/>
  <c r="X27" i="7"/>
  <c r="Z27" i="7" s="1"/>
  <c r="X28" i="7"/>
  <c r="Z28" i="7" s="1"/>
  <c r="X29" i="7"/>
  <c r="Z29" i="7" s="1"/>
  <c r="X30" i="7"/>
  <c r="Z30" i="7" s="1"/>
  <c r="X31" i="7"/>
  <c r="Z31" i="7" s="1"/>
  <c r="X32" i="7"/>
  <c r="Z32" i="7" s="1"/>
  <c r="X33" i="7"/>
  <c r="Z33" i="7" s="1"/>
  <c r="X34" i="7"/>
  <c r="Z34" i="7" s="1"/>
  <c r="X35" i="7"/>
  <c r="Z35" i="7" s="1"/>
  <c r="X36" i="7"/>
  <c r="Z36" i="7" s="1"/>
  <c r="X37" i="7"/>
  <c r="Z37" i="7" s="1"/>
  <c r="X38" i="7"/>
  <c r="Z38" i="7" s="1"/>
  <c r="X39" i="7"/>
  <c r="Z39" i="7" s="1"/>
  <c r="X40" i="7"/>
  <c r="Z40" i="7" s="1"/>
  <c r="X41" i="7"/>
  <c r="Z41" i="7" s="1"/>
  <c r="X42" i="7"/>
  <c r="Z42" i="7" s="1"/>
  <c r="X43" i="7"/>
  <c r="Z43" i="7" s="1"/>
  <c r="X44" i="7"/>
  <c r="Z44" i="7" s="1"/>
  <c r="X45" i="7"/>
  <c r="Z45" i="7" s="1"/>
  <c r="X46" i="7"/>
  <c r="Z46" i="7" s="1"/>
  <c r="X47" i="7"/>
  <c r="Z47" i="7" s="1"/>
  <c r="X48" i="7"/>
  <c r="Z48" i="7" s="1"/>
  <c r="X49" i="7"/>
  <c r="Z49" i="7" s="1"/>
  <c r="X50" i="7"/>
  <c r="Z50" i="7" s="1"/>
  <c r="X51" i="7"/>
  <c r="Z51" i="7" s="1"/>
  <c r="X52" i="7"/>
  <c r="Z52" i="7" s="1"/>
  <c r="X53" i="7"/>
  <c r="Z53" i="7" s="1"/>
  <c r="X54" i="7"/>
  <c r="Z54" i="7" s="1"/>
  <c r="X55" i="7"/>
  <c r="Z55" i="7" s="1"/>
  <c r="X56" i="7"/>
  <c r="Z56" i="7" s="1"/>
  <c r="X57" i="7"/>
  <c r="Z57" i="7" s="1"/>
  <c r="X58" i="7"/>
  <c r="Z58" i="7" s="1"/>
  <c r="X59" i="7"/>
  <c r="Z59" i="7" s="1"/>
  <c r="X60" i="7"/>
  <c r="Z60" i="7" s="1"/>
  <c r="X61" i="7"/>
  <c r="Z61" i="7" s="1"/>
  <c r="X62" i="7"/>
  <c r="Z62" i="7" s="1"/>
  <c r="X63" i="7"/>
  <c r="Z63" i="7" s="1"/>
  <c r="X64" i="7"/>
  <c r="Z64" i="7" s="1"/>
  <c r="X65" i="7"/>
  <c r="Z65" i="7" s="1"/>
  <c r="X66" i="7"/>
  <c r="Z66" i="7" s="1"/>
  <c r="X67" i="7"/>
  <c r="Z67" i="7" s="1"/>
  <c r="X68" i="7"/>
  <c r="Z68" i="7" s="1"/>
  <c r="X69" i="7"/>
  <c r="Z69" i="7" s="1"/>
  <c r="X70" i="7"/>
  <c r="Z70" i="7" s="1"/>
  <c r="X71" i="7"/>
  <c r="Z71" i="7" s="1"/>
  <c r="X72" i="7"/>
  <c r="Z72" i="7" s="1"/>
  <c r="X73" i="7"/>
  <c r="Z73" i="7" s="1"/>
  <c r="X74" i="7"/>
  <c r="Z74" i="7" s="1"/>
  <c r="X75" i="7"/>
  <c r="Z75" i="7" s="1"/>
  <c r="X76" i="7"/>
  <c r="Z76" i="7" s="1"/>
  <c r="X77" i="7"/>
  <c r="Z77" i="7" s="1"/>
  <c r="X78" i="7"/>
  <c r="Z78" i="7" s="1"/>
  <c r="X79" i="7"/>
  <c r="Z79" i="7" s="1"/>
  <c r="X80" i="7"/>
  <c r="Z80" i="7" s="1"/>
  <c r="X81" i="7"/>
  <c r="Z81" i="7" s="1"/>
  <c r="X82" i="7"/>
  <c r="Z82" i="7" s="1"/>
  <c r="X83" i="7"/>
  <c r="Z83" i="7" s="1"/>
  <c r="X84" i="7"/>
  <c r="Z84" i="7" s="1"/>
  <c r="X95" i="7"/>
  <c r="X96" i="7"/>
  <c r="Z96" i="7" s="1"/>
  <c r="X97" i="7"/>
  <c r="Z97" i="7" s="1"/>
  <c r="X98" i="7"/>
  <c r="Z98" i="7" s="1"/>
  <c r="X99" i="7"/>
  <c r="Z99" i="7" s="1"/>
  <c r="X100" i="7"/>
  <c r="Z100" i="7" s="1"/>
  <c r="X101" i="7"/>
  <c r="Z101" i="7" s="1"/>
  <c r="X102" i="7"/>
  <c r="Z102" i="7" s="1"/>
  <c r="X103" i="7"/>
  <c r="Z103" i="7" s="1"/>
  <c r="X104" i="7"/>
  <c r="Z104" i="7" s="1"/>
  <c r="X105" i="7"/>
  <c r="Z105" i="7" s="1"/>
  <c r="X106" i="7"/>
  <c r="Z106" i="7" s="1"/>
  <c r="X107" i="7"/>
  <c r="Z107" i="7" s="1"/>
  <c r="X108" i="7"/>
  <c r="Z108" i="7" s="1"/>
  <c r="X109" i="7"/>
  <c r="Z109" i="7" s="1"/>
  <c r="X110" i="7"/>
  <c r="Z110" i="7" s="1"/>
  <c r="X111" i="7"/>
  <c r="Z111" i="7" s="1"/>
  <c r="X112" i="7"/>
  <c r="Z112" i="7" s="1"/>
  <c r="X113" i="7"/>
  <c r="Z113" i="7" s="1"/>
  <c r="X114" i="7"/>
  <c r="Z114" i="7" s="1"/>
  <c r="X115" i="7"/>
  <c r="Z115" i="7" s="1"/>
  <c r="X116" i="7"/>
  <c r="Z116" i="7" s="1"/>
  <c r="X117" i="7"/>
  <c r="Z117" i="7" s="1"/>
  <c r="X118" i="7"/>
  <c r="Z118" i="7" s="1"/>
  <c r="X119" i="7"/>
  <c r="Z119" i="7" s="1"/>
  <c r="X120" i="7"/>
  <c r="Z120" i="7" s="1"/>
  <c r="X121" i="7"/>
  <c r="Z121" i="7" s="1"/>
  <c r="X122" i="7"/>
  <c r="Z122" i="7" s="1"/>
  <c r="X123" i="7"/>
  <c r="Z123" i="7" s="1"/>
  <c r="X124" i="7"/>
  <c r="Z124" i="7" s="1"/>
  <c r="X125" i="7"/>
  <c r="Z125" i="7" s="1"/>
  <c r="X126" i="7"/>
  <c r="Z126" i="7" s="1"/>
  <c r="X127" i="7"/>
  <c r="Z127" i="7" s="1"/>
  <c r="X128" i="7"/>
  <c r="Z128" i="7" s="1"/>
  <c r="X129" i="7"/>
  <c r="Z129" i="7" s="1"/>
  <c r="X130" i="7"/>
  <c r="Z130" i="7" s="1"/>
  <c r="X131" i="7"/>
  <c r="Z131" i="7" s="1"/>
  <c r="X132" i="7"/>
  <c r="Z132" i="7" s="1"/>
  <c r="X133" i="7"/>
  <c r="Z133" i="7" s="1"/>
  <c r="X134" i="7"/>
  <c r="Z134" i="7" s="1"/>
  <c r="X135" i="7"/>
  <c r="Z135" i="7" s="1"/>
  <c r="N148" i="7"/>
  <c r="O148" i="7"/>
  <c r="P148" i="7"/>
  <c r="Q148" i="7"/>
  <c r="R148" i="7"/>
  <c r="X151" i="7"/>
  <c r="Z151" i="7" s="1"/>
  <c r="X152" i="7"/>
  <c r="Z152" i="7" s="1"/>
  <c r="X153" i="7"/>
  <c r="Z153" i="7" s="1"/>
  <c r="X154" i="7"/>
  <c r="X155" i="7"/>
  <c r="Z155" i="7" s="1"/>
  <c r="X156" i="7"/>
  <c r="X157" i="7"/>
  <c r="Z157" i="7" s="1"/>
  <c r="X158" i="7"/>
  <c r="Z158" i="7" s="1"/>
  <c r="X159" i="7"/>
  <c r="Z159" i="7" s="1"/>
  <c r="X163" i="7"/>
  <c r="Z163" i="7" s="1"/>
  <c r="X170" i="7"/>
  <c r="X178" i="7"/>
  <c r="Z178" i="7" s="1"/>
  <c r="X185" i="7"/>
  <c r="Z185" i="7" s="1"/>
  <c r="O192" i="7"/>
  <c r="X192" i="7" s="1"/>
  <c r="Z192" i="7" s="1"/>
  <c r="X201" i="7"/>
  <c r="Z201" i="7" s="1"/>
  <c r="X210" i="7"/>
  <c r="X219" i="7"/>
  <c r="Z219" i="7" s="1"/>
  <c r="X229" i="7"/>
  <c r="Z229" i="7" s="1"/>
  <c r="X240" i="7"/>
  <c r="Z240" i="7" s="1"/>
  <c r="X251" i="7"/>
  <c r="Z251" i="7" s="1"/>
  <c r="Y150" i="7"/>
  <c r="Y11" i="7"/>
  <c r="Y17" i="7"/>
  <c r="Y94" i="7"/>
  <c r="N11" i="7"/>
  <c r="N150" i="7"/>
  <c r="O11" i="7"/>
  <c r="P11" i="7"/>
  <c r="P150" i="7"/>
  <c r="Q11" i="7"/>
  <c r="Q150" i="7"/>
  <c r="R11" i="7"/>
  <c r="R150" i="7"/>
  <c r="H12" i="7"/>
  <c r="V12" i="7" s="1"/>
  <c r="H14" i="7"/>
  <c r="V14" i="7" s="1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9" i="7"/>
  <c r="V148" i="7" s="1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2" i="7"/>
  <c r="V253" i="7"/>
  <c r="V254" i="7"/>
  <c r="V255" i="7"/>
  <c r="V256" i="7"/>
  <c r="V257" i="7"/>
  <c r="V258" i="7"/>
  <c r="V259" i="7"/>
  <c r="V260" i="7"/>
  <c r="V261" i="7"/>
  <c r="U11" i="7"/>
  <c r="T11" i="7"/>
  <c r="T150" i="7"/>
  <c r="S11" i="7"/>
  <c r="S150" i="7"/>
  <c r="M11" i="7"/>
  <c r="M148" i="7"/>
  <c r="M150" i="7"/>
  <c r="L11" i="7"/>
  <c r="L148" i="7"/>
  <c r="L150" i="7"/>
  <c r="K11" i="7"/>
  <c r="K148" i="7"/>
  <c r="K150" i="7"/>
  <c r="J11" i="7"/>
  <c r="J148" i="7"/>
  <c r="J150" i="7"/>
  <c r="I11" i="7"/>
  <c r="I148" i="7"/>
  <c r="G11" i="7"/>
  <c r="F11" i="7"/>
  <c r="Z210" i="7"/>
  <c r="Z162" i="7"/>
  <c r="Z161" i="7"/>
  <c r="Z160" i="7"/>
  <c r="Z156" i="7"/>
  <c r="I150" i="7"/>
  <c r="H150" i="7"/>
  <c r="G150" i="7"/>
  <c r="F150" i="7"/>
  <c r="AA149" i="7"/>
  <c r="X149" i="7"/>
  <c r="Z149" i="7" s="1"/>
  <c r="AA93" i="7"/>
  <c r="AA92" i="7"/>
  <c r="AA91" i="7"/>
  <c r="AA90" i="7"/>
  <c r="AA89" i="7"/>
  <c r="AA88" i="7"/>
  <c r="AA87" i="7"/>
  <c r="AA86" i="7"/>
  <c r="AA85" i="7"/>
  <c r="Z16" i="7"/>
  <c r="H8" i="6"/>
  <c r="H9" i="6"/>
  <c r="H10" i="6"/>
  <c r="H11" i="6"/>
  <c r="H12" i="6"/>
  <c r="H13" i="6"/>
  <c r="H14" i="6"/>
  <c r="H15" i="6"/>
  <c r="H16" i="6"/>
  <c r="H17" i="6"/>
  <c r="H18" i="6"/>
  <c r="G19" i="6"/>
  <c r="O150" i="7" l="1"/>
  <c r="U264" i="7"/>
  <c r="U265" i="7" s="1"/>
  <c r="Q264" i="7"/>
  <c r="Q265" i="7" s="1"/>
  <c r="H264" i="7"/>
  <c r="H265" i="7" s="1"/>
  <c r="F263" i="7"/>
  <c r="V11" i="7"/>
  <c r="Y264" i="7"/>
  <c r="Y265" i="7" s="1"/>
  <c r="G263" i="7"/>
  <c r="K264" i="7"/>
  <c r="K265" i="7" s="1"/>
  <c r="M263" i="7"/>
  <c r="X94" i="7"/>
  <c r="O264" i="7"/>
  <c r="O265" i="7" s="1"/>
  <c r="AA11" i="7"/>
  <c r="P263" i="7"/>
  <c r="H19" i="6"/>
  <c r="M264" i="7"/>
  <c r="M265" i="7" s="1"/>
  <c r="M266" i="7" s="1"/>
  <c r="N263" i="7"/>
  <c r="X150" i="7"/>
  <c r="Z150" i="7" s="1"/>
  <c r="X148" i="7"/>
  <c r="Z148" i="7" s="1"/>
  <c r="K263" i="7"/>
  <c r="V251" i="7"/>
  <c r="V150" i="7" s="1"/>
  <c r="R263" i="7"/>
  <c r="Z95" i="7"/>
  <c r="Z94" i="7" s="1"/>
  <c r="X17" i="7"/>
  <c r="R264" i="7"/>
  <c r="R265" i="7" s="1"/>
  <c r="J264" i="7"/>
  <c r="J265" i="7" s="1"/>
  <c r="V17" i="7"/>
  <c r="AA94" i="7"/>
  <c r="N264" i="7"/>
  <c r="N265" i="7" s="1"/>
  <c r="F264" i="7"/>
  <c r="F265" i="7" s="1"/>
  <c r="F266" i="7" s="1"/>
  <c r="I263" i="7"/>
  <c r="Q263" i="7"/>
  <c r="Y263" i="7"/>
  <c r="AA150" i="7"/>
  <c r="I264" i="7"/>
  <c r="I265" i="7" s="1"/>
  <c r="X11" i="7"/>
  <c r="T263" i="7"/>
  <c r="AA17" i="7"/>
  <c r="T264" i="7"/>
  <c r="T265" i="7" s="1"/>
  <c r="P264" i="7"/>
  <c r="P265" i="7" s="1"/>
  <c r="U150" i="7"/>
  <c r="U263" i="7" s="1"/>
  <c r="L264" i="7"/>
  <c r="L265" i="7" s="1"/>
  <c r="V94" i="7"/>
  <c r="S264" i="7"/>
  <c r="S265" i="7" s="1"/>
  <c r="G264" i="7"/>
  <c r="G265" i="7" s="1"/>
  <c r="G266" i="7" s="1"/>
  <c r="Z11" i="7"/>
  <c r="Z154" i="7"/>
  <c r="H11" i="7"/>
  <c r="H263" i="7" s="1"/>
  <c r="H266" i="7" s="1"/>
  <c r="J263" i="7"/>
  <c r="L263" i="7"/>
  <c r="S263" i="7"/>
  <c r="O263" i="7"/>
  <c r="Z18" i="7"/>
  <c r="Z17" i="7" s="1"/>
  <c r="Y266" i="7" l="1"/>
  <c r="Q266" i="7"/>
  <c r="U266" i="7"/>
  <c r="L266" i="7"/>
  <c r="Z264" i="7"/>
  <c r="Z265" i="7" s="1"/>
  <c r="P266" i="7"/>
  <c r="AA265" i="7"/>
  <c r="AA264" i="7"/>
  <c r="J266" i="7"/>
  <c r="K266" i="7"/>
  <c r="O266" i="7"/>
  <c r="AA263" i="7"/>
  <c r="I266" i="7"/>
  <c r="X265" i="7"/>
  <c r="S266" i="7"/>
  <c r="V263" i="7"/>
  <c r="X264" i="7"/>
  <c r="T266" i="7"/>
  <c r="R266" i="7"/>
  <c r="V264" i="7"/>
  <c r="V265" i="7" s="1"/>
  <c r="Z263" i="7"/>
  <c r="X263" i="7"/>
  <c r="N266" i="7"/>
  <c r="AA266" i="7" l="1"/>
  <c r="Z266" i="7"/>
  <c r="X266" i="7"/>
  <c r="V26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</author>
  </authors>
  <commentList>
    <comment ref="O118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186"/>
          </rPr>
          <t>suma samzināta par darbu izpildes kavējumu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<sst xmlns="http://schemas.openxmlformats.org/spreadsheetml/2006/main" count="2386" uniqueCount="708">
  <si>
    <t>Pozitīvs lēmums</t>
  </si>
  <si>
    <t>Negatīvs lēmums</t>
  </si>
  <si>
    <t>Pabeigts</t>
  </si>
  <si>
    <t>Notiek</t>
  </si>
  <si>
    <t>Meža iela 16, Jaunolaine</t>
  </si>
  <si>
    <t>Meža iela 4, Jaunolaine</t>
  </si>
  <si>
    <t>Gaismas iela 3, Stūnīši</t>
  </si>
  <si>
    <t>Stacijas iela 3, Pārolaine</t>
  </si>
  <si>
    <t>Meža iela 10, Jaunolaine</t>
  </si>
  <si>
    <t>Meža iela 14, Jaunolaine</t>
  </si>
  <si>
    <t>Meža iela 7, Jaunolaine</t>
  </si>
  <si>
    <t>Pozitīvs atzinums</t>
  </si>
  <si>
    <t>Meža iela 3, Jaunolaine</t>
  </si>
  <si>
    <t>Pozitīvs</t>
  </si>
  <si>
    <t xml:space="preserve">Negatīvs lēmums </t>
  </si>
  <si>
    <t>GRANTA PIETIEKŠANA ALTUM/LĒMUMS</t>
  </si>
  <si>
    <t xml:space="preserve">IEDZĪVOTĀJU VIEDOKLIS/ APTAUJA
</t>
  </si>
  <si>
    <t>ENERGOAUDITS</t>
  </si>
  <si>
    <t>DZĪVOKĻU ĪPAŠNIEKU BALSOJUMS PAR PILNVAROJUMU</t>
  </si>
  <si>
    <t>IEPIRKUMA PAR BŪVDARBIEM IESNIEGŠANA ALTUM IZVĒRTĒŠANAI/ LĒMUMS</t>
  </si>
  <si>
    <t>DOKUMENTU IESNIEGŠANA FINANSĒTĀJAM/FINANSĒTĀJA LĒMUMS</t>
  </si>
  <si>
    <t xml:space="preserve">DZĪVOKĻU ĪPAŠNIEKU BALSOJUMS PAR RENOVĀCIJAS UZSĀKŠANU
</t>
  </si>
  <si>
    <t xml:space="preserve">LĪGUMA PARAKSTĪŠANA
</t>
  </si>
  <si>
    <t>BŪVDARBU SĀKŠANA</t>
  </si>
  <si>
    <t>DARBU BEIGŠANA</t>
  </si>
  <si>
    <t xml:space="preserve">TEHNISKAIS PROJEKTS/          KONTROLTĀME </t>
  </si>
  <si>
    <t xml:space="preserve">Pozitīvs </t>
  </si>
  <si>
    <t xml:space="preserve">Pozitīvs lēmums </t>
  </si>
  <si>
    <t>14.09.2017.</t>
  </si>
  <si>
    <t>Sākts septembrī 2017</t>
  </si>
  <si>
    <t xml:space="preserve">Pozitīvs atzinums </t>
  </si>
  <si>
    <t>Gaismas iela 6, Stūnīši</t>
  </si>
  <si>
    <t>Pionieru iela 84, Jaunolaine</t>
  </si>
  <si>
    <t>Pionieru iela 85, Jaunolaine</t>
  </si>
  <si>
    <t>22.03.2018.</t>
  </si>
  <si>
    <t>Sākts aprīlī 2018</t>
  </si>
  <si>
    <t>Pionieru iela 88, Jaunolaine</t>
  </si>
  <si>
    <t>28.02.2018.</t>
  </si>
  <si>
    <t>03.04.2018.</t>
  </si>
  <si>
    <t>SIA "Efekta"</t>
  </si>
  <si>
    <t>13.06.2018.</t>
  </si>
  <si>
    <t>11.06.2018.</t>
  </si>
  <si>
    <t>22.06.2018.</t>
  </si>
  <si>
    <t>Sākts jūnijā 2018</t>
  </si>
  <si>
    <t>Sākts jūlijā 2018</t>
  </si>
  <si>
    <t>Baznīcas  4, Jaunolaine</t>
  </si>
  <si>
    <t>Gaismas iela 5, Stūnīši</t>
  </si>
  <si>
    <t>Gaismas iela 1, Stūnīši</t>
  </si>
  <si>
    <t>SIA "Solution Expert"</t>
  </si>
  <si>
    <t>10.07.2018.</t>
  </si>
  <si>
    <t>Gaismas iela 2, Stūnīši</t>
  </si>
  <si>
    <t xml:space="preserve">Pabeigts </t>
  </si>
  <si>
    <t xml:space="preserve">Pozitīvs  lēmums </t>
  </si>
  <si>
    <t>21.09.2018.</t>
  </si>
  <si>
    <t>20.09.2018.</t>
  </si>
  <si>
    <t>26.09.2018.</t>
  </si>
  <si>
    <t>Sākts novembrī 2018</t>
  </si>
  <si>
    <t>Sākts decembrī 2018</t>
  </si>
  <si>
    <t>Sākst janvārī 2019</t>
  </si>
  <si>
    <t>Kūdras iela 3, Olaine</t>
  </si>
  <si>
    <t>Zemgales iela 13, Olaine</t>
  </si>
  <si>
    <t>Stacijas iela 24, Olaine</t>
  </si>
  <si>
    <t>Zeiferta iela 9, Olaine</t>
  </si>
  <si>
    <t>Zeiferta iela 16, Olaine</t>
  </si>
  <si>
    <t>Zeiferta iela 20, Olaine</t>
  </si>
  <si>
    <t>Zemgales iela 11, Olaine</t>
  </si>
  <si>
    <t>Stacijas iela 22, Olaine</t>
  </si>
  <si>
    <t>Parka iela 12, Olaine</t>
  </si>
  <si>
    <t>Zemgales iela 51, Olaine</t>
  </si>
  <si>
    <t>Zemgales iela 25, Olaine</t>
  </si>
  <si>
    <t>Zemgales iela 43, Olaine</t>
  </si>
  <si>
    <t>Drustu gatve 8, Olaine</t>
  </si>
  <si>
    <t>Jelgavas iela 7, Olaine</t>
  </si>
  <si>
    <t>Jelgavas iela 20, Olaine</t>
  </si>
  <si>
    <t>Jelgavas iela 30, Olaine</t>
  </si>
  <si>
    <t>Kūdras iela 23, Olaine</t>
  </si>
  <si>
    <t>Parka iela 2, Olaine</t>
  </si>
  <si>
    <t>Parka iela 4, Olaine</t>
  </si>
  <si>
    <t>Parka iela 16, Olaine</t>
  </si>
  <si>
    <t>Rīgas iela 8, Olaine</t>
  </si>
  <si>
    <t>Stacijas iela 20, Olaine</t>
  </si>
  <si>
    <t>Stacijas iela 34, Olaine</t>
  </si>
  <si>
    <t>Zemgales iela 4, Olaine</t>
  </si>
  <si>
    <t>Zeiferta iela 5, Olaine</t>
  </si>
  <si>
    <t>Kūdras iela 10, Olaine</t>
  </si>
  <si>
    <t>Parka iela 11, Olaine</t>
  </si>
  <si>
    <t>Parka iela 13, Olaine</t>
  </si>
  <si>
    <t>Stacijas iela 40, Olaine</t>
  </si>
  <si>
    <t>Zemgales iela 15, Olaine</t>
  </si>
  <si>
    <t>Jelgavas iela 24, Olaine</t>
  </si>
  <si>
    <t>Kūdras iela 25, Olaine</t>
  </si>
  <si>
    <t>Skolas iela 2, Olaine</t>
  </si>
  <si>
    <t>Jelgavas iela 26, Olaine</t>
  </si>
  <si>
    <t>Zemgales iela 23, Olaine</t>
  </si>
  <si>
    <t>Jelgavas iela 28, Olaine</t>
  </si>
  <si>
    <t>Zemgales iela 12, Olaine</t>
  </si>
  <si>
    <t>Zemgales iela 21, Olaine</t>
  </si>
  <si>
    <t>Jelgavas iela 18, Olaine</t>
  </si>
  <si>
    <t>Meža iela 12, Olaine</t>
  </si>
  <si>
    <t>Stacijas iela 18, Olaine</t>
  </si>
  <si>
    <t>Zemgales iela 2, Olaine</t>
  </si>
  <si>
    <t>Zemgales iela 14, Olaine</t>
  </si>
  <si>
    <t>Zemgales iela 20, Olaine</t>
  </si>
  <si>
    <t>Jelgavas iela 16, Olaine</t>
  </si>
  <si>
    <t>Zemgales iela 10, Olaine</t>
  </si>
  <si>
    <t>Jelgavas iela 14, Olaine</t>
  </si>
  <si>
    <t>Kūdras iela 19, Olaine</t>
  </si>
  <si>
    <t>Pionieru iela  89, Jaunolaine</t>
  </si>
  <si>
    <t>Pionieru iela  91, Jaunolaine</t>
  </si>
  <si>
    <t>Stacijas iela 14, Olaine</t>
  </si>
  <si>
    <t>Stacijas iela 32, Olaine</t>
  </si>
  <si>
    <t xml:space="preserve">Zeifertu  iela 14, Olaine </t>
  </si>
  <si>
    <t>Zemgales iela 27, Olaine</t>
  </si>
  <si>
    <t>Zemgales iela 41, Olaine</t>
  </si>
  <si>
    <t>Zemgales iela 47, Olaine</t>
  </si>
  <si>
    <t xml:space="preserve">Zemgales iela 19, Olaine </t>
  </si>
  <si>
    <t>Kūdras iela 4, Olaine</t>
  </si>
  <si>
    <t>Parka iela 10, Olaine</t>
  </si>
  <si>
    <t>Zemgales iela 28, Olaine</t>
  </si>
  <si>
    <t>08.03.2019.</t>
  </si>
  <si>
    <t>13.12.2018.</t>
  </si>
  <si>
    <t>Negarīvs lēmums</t>
  </si>
  <si>
    <t>Baznīcas  3, Jaunolaine</t>
  </si>
  <si>
    <t>15.08.2019.</t>
  </si>
  <si>
    <t>Sākts janvārī 2019</t>
  </si>
  <si>
    <t>Sākts martā 2019</t>
  </si>
  <si>
    <t>Zeiferta  iela 24, Olaine</t>
  </si>
  <si>
    <t>15.02.2019.</t>
  </si>
  <si>
    <t xml:space="preserve">Kūdras iela 6, Olaine </t>
  </si>
  <si>
    <t xml:space="preserve">Kūdras iela 18, Olaine </t>
  </si>
  <si>
    <t>Stacijas iela 12, Olaine</t>
  </si>
  <si>
    <t>Pionieru iela 90, Jaunolaine</t>
  </si>
  <si>
    <t>Sākts jūlijā 2019</t>
  </si>
  <si>
    <t>06.06.2019.</t>
  </si>
  <si>
    <t>26.06.2019.</t>
  </si>
  <si>
    <t>28.10.2019.</t>
  </si>
  <si>
    <t>10.09.2019.</t>
  </si>
  <si>
    <t xml:space="preserve">Jelgavas  iela 9, Olaine </t>
  </si>
  <si>
    <t xml:space="preserve">Kūdras iela 17, Olaine </t>
  </si>
  <si>
    <t xml:space="preserve">Zemgales iela 6, Olaine </t>
  </si>
  <si>
    <t>Baznīcas  5, Jaunolaine</t>
  </si>
  <si>
    <t>Baznīcas  6, Jaunolaine</t>
  </si>
  <si>
    <t>06.12.2019.</t>
  </si>
  <si>
    <t>29.08.2019.</t>
  </si>
  <si>
    <t>08.11.2019.</t>
  </si>
  <si>
    <t>19.11.2019.</t>
  </si>
  <si>
    <t>17.06.2019.</t>
  </si>
  <si>
    <t>20.05.2019.</t>
  </si>
  <si>
    <t>27.03.2019.</t>
  </si>
  <si>
    <t>08.07.2019.</t>
  </si>
  <si>
    <t xml:space="preserve">Zemgales iela 30, Olaine </t>
  </si>
  <si>
    <t xml:space="preserve">Stacijas iela 10, Olaine </t>
  </si>
  <si>
    <t xml:space="preserve">Meža iela 8, Jaunolaine </t>
  </si>
  <si>
    <t xml:space="preserve">Kūdras iela 21, Olaine </t>
  </si>
  <si>
    <t>05.02.2020.</t>
  </si>
  <si>
    <t>Meža iela 18, Jaunolaine</t>
  </si>
  <si>
    <t xml:space="preserve">Parka iela 1, Olaine </t>
  </si>
  <si>
    <t>Parka iela 14, Olaine</t>
  </si>
  <si>
    <t>Meža iela 6, Jaunolaine</t>
  </si>
  <si>
    <t>Zemgales 35, Olaine</t>
  </si>
  <si>
    <t>Meža iela 5, Jaunolaine</t>
  </si>
  <si>
    <t>09.09.2019.</t>
  </si>
  <si>
    <t>Sākts novembrī 2019</t>
  </si>
  <si>
    <t>09.09.2020.</t>
  </si>
  <si>
    <t>31.01.2020.</t>
  </si>
  <si>
    <t>Meža iela 9, Jaunolaine</t>
  </si>
  <si>
    <t>13.12.2019.</t>
  </si>
  <si>
    <t>TEHNISKĀS DOKUMENTĀCIJAS IESNIEGŠANA BŪVVALDĒ/LĒMUMS</t>
  </si>
  <si>
    <t xml:space="preserve">TEHNISKĀS DOKUMENTĀCIJAS IESNIEGŠANA ALTUM IZVĒRTĒŠANAI/         LĒMUMS </t>
  </si>
  <si>
    <t>- Projekti, kas iesniegti “Altum” un kuru realizācija iedzīvotāju pozitīva balsojuma rezultātā plānota periodā līdz 2023.gada 30.jūnijam.</t>
  </si>
  <si>
    <t>Līdz programmas noslēgumam notiks iesniegto projektu izvērtēšana, grantu piešķiršana, projektu īstenotāji izvēlēsies piegādātājus, tai skaitā būvniekus, un īstenos māju renovācijas darbus.</t>
  </si>
  <si>
    <t>–mājas, kuru īpašnieku vairākums lēmis neuzsākt vai neturpināt energoefektivitātes uzlabošanas projektu īstenošanu.</t>
  </si>
  <si>
    <t xml:space="preserve">Notiek </t>
  </si>
  <si>
    <t xml:space="preserve">Zemgales iela 34, Olaine </t>
  </si>
  <si>
    <t>Zemgales iela 16, olaine</t>
  </si>
  <si>
    <t>Np.k.</t>
  </si>
  <si>
    <t>Adrese</t>
  </si>
  <si>
    <t>Nr. p.k.</t>
  </si>
  <si>
    <t>Mājas adrese</t>
  </si>
  <si>
    <t>Darbu izpildītājs</t>
  </si>
  <si>
    <t>Izmaksas, EUR, bez PVN</t>
  </si>
  <si>
    <t>Pašvald. finansējums, bez PVN, EUR</t>
  </si>
  <si>
    <t>SIA" Ekors"</t>
  </si>
  <si>
    <t>SIA "Jelgavas Būve-V"</t>
  </si>
  <si>
    <t>IZMAKSAS KOPĀ bez PVN:</t>
  </si>
  <si>
    <t>PAŠVALDĪBAS FINANSĒJUMS DAUDZĪVOKĻU MĀJU KĀPŅUTELPU REMONTA DARBIEM</t>
  </si>
  <si>
    <t xml:space="preserve">dzīvojamo māju renovācijas procesu organizēšanas pasākumiem  </t>
  </si>
  <si>
    <t>01.-10.2016.</t>
  </si>
  <si>
    <t>11.-12.2016.</t>
  </si>
  <si>
    <t>01.-09.2017.</t>
  </si>
  <si>
    <t>10.-12.2017.</t>
  </si>
  <si>
    <t>01.-03.2018.</t>
  </si>
  <si>
    <t>04.-06.2018.</t>
  </si>
  <si>
    <t>07.-09.2018.</t>
  </si>
  <si>
    <t>10.-11.2018.</t>
  </si>
  <si>
    <t>12.2018.-03.2019.</t>
  </si>
  <si>
    <t>04.-06.2019.</t>
  </si>
  <si>
    <t>07.-09.2019.</t>
  </si>
  <si>
    <t>10.-11.2019.</t>
  </si>
  <si>
    <t>12.2019.</t>
  </si>
  <si>
    <t>Pasākums</t>
  </si>
  <si>
    <t>Akta Nr.</t>
  </si>
  <si>
    <t>Datums</t>
  </si>
  <si>
    <t>1.</t>
  </si>
  <si>
    <t xml:space="preserve">Projekta vadītāji </t>
  </si>
  <si>
    <t>1.1.</t>
  </si>
  <si>
    <t>Darba alga</t>
  </si>
  <si>
    <t>1.2.</t>
  </si>
  <si>
    <t>VSAOI</t>
  </si>
  <si>
    <t>1.3.</t>
  </si>
  <si>
    <t>Riska nodeva</t>
  </si>
  <si>
    <t>1.4.</t>
  </si>
  <si>
    <t>Veselības apdrošināšana</t>
  </si>
  <si>
    <t>2.</t>
  </si>
  <si>
    <t xml:space="preserve">Energoaudita veikšana  daudzdzīvokļu mājām: </t>
  </si>
  <si>
    <t>Stacijas iela 22</t>
  </si>
  <si>
    <t>3.</t>
  </si>
  <si>
    <t>Vienkāršotās fasādes atjaunošanas dokumentu izstrāde daudzdzīvokļu mājām:</t>
  </si>
  <si>
    <t>4.</t>
  </si>
  <si>
    <t>Publicitātes un informatīvie pasākumi</t>
  </si>
  <si>
    <t>Maketēšanas pakalpojumi</t>
  </si>
  <si>
    <t>KZ-OSU2017-02</t>
  </si>
  <si>
    <t>03.10.2017.</t>
  </si>
  <si>
    <t>SIA "Trajektorija KaZa"</t>
  </si>
  <si>
    <t>Banku aizdevumu līgumu uzturēšana un procenti</t>
  </si>
  <si>
    <t>Konta pārsk.</t>
  </si>
  <si>
    <t>01.01.2018.-31.03.2018.</t>
  </si>
  <si>
    <t>AS "Swedbank"</t>
  </si>
  <si>
    <t>01.06.2018.-30.06.2018.</t>
  </si>
  <si>
    <t>01.07.2018.-30.09.2018.</t>
  </si>
  <si>
    <t>01.10.2018.-30.11.2018.</t>
  </si>
  <si>
    <t>01.12.2018.-31.03.2019.</t>
  </si>
  <si>
    <t>01.04.19. -30.06.2019.</t>
  </si>
  <si>
    <t>01.07.19. -30.09.2019.</t>
  </si>
  <si>
    <t>01.10.19. -30.11.2019.</t>
  </si>
  <si>
    <t>01.12.19. -31.12.2019.</t>
  </si>
  <si>
    <t>Parka iela 12</t>
  </si>
  <si>
    <t>01.01.2018.-30.06.2018.</t>
  </si>
  <si>
    <t>AS "SEB banka"</t>
  </si>
  <si>
    <t>Stacijas iela 24</t>
  </si>
  <si>
    <t>Zeiferta iela 9</t>
  </si>
  <si>
    <t>Zeiferta iela 16</t>
  </si>
  <si>
    <t>Zeiferta iela 20</t>
  </si>
  <si>
    <t>Zemgales iela 11</t>
  </si>
  <si>
    <t>Zemgales iela 13</t>
  </si>
  <si>
    <t>30.04.2019.-30.06.2019.</t>
  </si>
  <si>
    <t>Zemgales iela 51</t>
  </si>
  <si>
    <t>01.07.2019.-30.09.2019.</t>
  </si>
  <si>
    <t>01.10.2019.-30.11.2019.</t>
  </si>
  <si>
    <t>01.12.2019.-31.12.2019.</t>
  </si>
  <si>
    <t>Zemgales iela 25</t>
  </si>
  <si>
    <t>PAVISAM KOPĀ:</t>
  </si>
  <si>
    <t>12.12.2019.</t>
  </si>
  <si>
    <t>06.01.2020.</t>
  </si>
  <si>
    <t>- Realizētie projekti</t>
  </si>
  <si>
    <t>Sākts martā 2020</t>
  </si>
  <si>
    <t>18.02.2020.</t>
  </si>
  <si>
    <t>18.02.2021.</t>
  </si>
  <si>
    <t>Pozitivs</t>
  </si>
  <si>
    <t xml:space="preserve">Baznīcas iela 8, Jaunolaine </t>
  </si>
  <si>
    <t>NEGATĪVS LĒMUMS</t>
  </si>
  <si>
    <t>06.05.2020.</t>
  </si>
  <si>
    <t>17.03.2020.</t>
  </si>
  <si>
    <t>05.08.2020.</t>
  </si>
  <si>
    <t>Sākts augustā 2020</t>
  </si>
  <si>
    <t>14.08.2020.</t>
  </si>
  <si>
    <t>Sākts septembrī 2020</t>
  </si>
  <si>
    <t>25.09.2020.</t>
  </si>
  <si>
    <t>(periods no 01.01.2018. līdz 30.09.2020.)</t>
  </si>
  <si>
    <t>Gads</t>
  </si>
  <si>
    <t xml:space="preserve">Kūdras iela 3, Olainē </t>
  </si>
  <si>
    <t xml:space="preserve">Zemgales iela 13, Olainē </t>
  </si>
  <si>
    <t xml:space="preserve">Zemgales iela 11, Olainē </t>
  </si>
  <si>
    <t xml:space="preserve">Stacijas iela 24, Olainē </t>
  </si>
  <si>
    <t xml:space="preserve">Zeiferta iela 20, Olainē </t>
  </si>
  <si>
    <t xml:space="preserve">Zeiferta iela 16, Olainē </t>
  </si>
  <si>
    <t xml:space="preserve">SIA "13PLUS" </t>
  </si>
  <si>
    <t>SIA "UNI RL"</t>
  </si>
  <si>
    <t xml:space="preserve">Zemgales iela 51, Olainē </t>
  </si>
  <si>
    <t xml:space="preserve">Stacijas iela 2, Olainē </t>
  </si>
  <si>
    <t xml:space="preserve">Zemgales iela 43, Olainē </t>
  </si>
  <si>
    <t>SIA "LVS Building"</t>
  </si>
  <si>
    <t xml:space="preserve">PAŠVALDĪBAS FINANSĒJUMS </t>
  </si>
  <si>
    <t xml:space="preserve">par AS  “Olaines ūdens un siltums” veiktajiem </t>
  </si>
  <si>
    <t>laika periodā no 01.01. 2016. līdz 30.09.2020.g.</t>
  </si>
  <si>
    <t>t.sk.</t>
  </si>
  <si>
    <t>01.-03.2020.</t>
  </si>
  <si>
    <t>04.-06.2020.</t>
  </si>
  <si>
    <t>07.-09.2020.</t>
  </si>
  <si>
    <t>KOPĀ
 01.2016.-30.09.2020.</t>
  </si>
  <si>
    <t>12.2018.-12.2019</t>
  </si>
  <si>
    <t>12.2018.</t>
  </si>
  <si>
    <t>2019.gads</t>
  </si>
  <si>
    <t>01.-09.2020</t>
  </si>
  <si>
    <r>
      <t xml:space="preserve">Speciālistu algošana dzīvokļu īpašnieku kopsapulču organizēšanai un renovācijas projektu izstrādes un realizācijas procesa vadīšanai </t>
    </r>
    <r>
      <rPr>
        <sz val="12"/>
        <color theme="1"/>
        <rFont val="Times New Roman"/>
        <family val="1"/>
        <charset val="186"/>
      </rPr>
      <t/>
    </r>
  </si>
  <si>
    <t>Jelgavas ielā 30, Olainē</t>
  </si>
  <si>
    <t>BUL-NE-1/9</t>
  </si>
  <si>
    <t>06.10.16.</t>
  </si>
  <si>
    <t>SIA "Buldex"</t>
  </si>
  <si>
    <t>Parka ielā 11, Olainē</t>
  </si>
  <si>
    <t>BUL-NE-1/8</t>
  </si>
  <si>
    <t>23.09.16.</t>
  </si>
  <si>
    <t>Parka ielā 12, Olainē</t>
  </si>
  <si>
    <t>BUL-NE-2/4</t>
  </si>
  <si>
    <t>01.06.16.</t>
  </si>
  <si>
    <t>Zemgales  ielā 51, Olainē</t>
  </si>
  <si>
    <t>BUL-NE-1/4</t>
  </si>
  <si>
    <t>Zemgales  ielā 25, Olainē</t>
  </si>
  <si>
    <t>BUL-NE-2/6</t>
  </si>
  <si>
    <t>12.07.16.</t>
  </si>
  <si>
    <t>Stacijas  ielā 34, Olainē</t>
  </si>
  <si>
    <t>BUL-NE-1/6</t>
  </si>
  <si>
    <t>15.08.16.</t>
  </si>
  <si>
    <t>Zemgales   ielā 12, Olainē</t>
  </si>
  <si>
    <t>PN/216/003</t>
  </si>
  <si>
    <t>25.01.16.</t>
  </si>
  <si>
    <t>SIA "Ekodoma"</t>
  </si>
  <si>
    <t>Jelgavas iela 28, Olainē</t>
  </si>
  <si>
    <t>PN/216/049</t>
  </si>
  <si>
    <t>31.05.16.</t>
  </si>
  <si>
    <t>Stacijas iela 24, Olainē</t>
  </si>
  <si>
    <t>PN/216/058</t>
  </si>
  <si>
    <t>29.06.16.</t>
  </si>
  <si>
    <t>Parka ielā 4, Olainē</t>
  </si>
  <si>
    <t>PN-15/26</t>
  </si>
  <si>
    <t>28.12.15.</t>
  </si>
  <si>
    <t>SIA "Ekopilsēta"</t>
  </si>
  <si>
    <t>Jelgavas iela 18, Olainē</t>
  </si>
  <si>
    <t>PN-15/30</t>
  </si>
  <si>
    <t>08.03.16.</t>
  </si>
  <si>
    <t>Zemgales   ielā 11, Olainē</t>
  </si>
  <si>
    <t>PN-16/23</t>
  </si>
  <si>
    <t>09.06.16.</t>
  </si>
  <si>
    <t>Zemgales   ielā 43, Olainē</t>
  </si>
  <si>
    <t>PN-16/22</t>
  </si>
  <si>
    <t>BUL-NE-1/11</t>
  </si>
  <si>
    <t>30.11.16.</t>
  </si>
  <si>
    <t>Zeiferta  ielā 20, Olainē</t>
  </si>
  <si>
    <t>PN-16/12</t>
  </si>
  <si>
    <t>16.01.2017.</t>
  </si>
  <si>
    <t>Drustu gatvē 8, Olainē</t>
  </si>
  <si>
    <t>bez.nr.</t>
  </si>
  <si>
    <t>22.02.2017.</t>
  </si>
  <si>
    <t>Stacijas ielā 18, Olainē</t>
  </si>
  <si>
    <t>BUL-NE-1/7</t>
  </si>
  <si>
    <t>02.08.2017.</t>
  </si>
  <si>
    <t>Pionieru ielā 84, Jaunolainē</t>
  </si>
  <si>
    <t>PN/217/070</t>
  </si>
  <si>
    <t>03.07.2017.</t>
  </si>
  <si>
    <t>SIA "EKODOMA"</t>
  </si>
  <si>
    <t>Jelgavas iela 20, Olainē</t>
  </si>
  <si>
    <t>PN/217/090</t>
  </si>
  <si>
    <t>23.10.2017.</t>
  </si>
  <si>
    <t>Pionieru iela 84, Jaunlainē</t>
  </si>
  <si>
    <t>topografija</t>
  </si>
  <si>
    <t>09.01.2018.</t>
  </si>
  <si>
    <t>SIA "TOPO PRO"</t>
  </si>
  <si>
    <t>BUL-EN-1/12</t>
  </si>
  <si>
    <t>15.01.2018.</t>
  </si>
  <si>
    <t>SIA "BULDEX"</t>
  </si>
  <si>
    <t>Pionieru iela 85, Jaunlainē</t>
  </si>
  <si>
    <t>BUL-EN18--2/01</t>
  </si>
  <si>
    <t>26.02.2018.</t>
  </si>
  <si>
    <t>LLE 2018/3</t>
  </si>
  <si>
    <t>28.03.2018.</t>
  </si>
  <si>
    <t>SIA "LATEFEKTS"</t>
  </si>
  <si>
    <t>Pionieru iela 91, Jaunlaine</t>
  </si>
  <si>
    <t>LLE 2018/4</t>
  </si>
  <si>
    <t>03.05.2018.</t>
  </si>
  <si>
    <t>BUL-EN-18-1/01</t>
  </si>
  <si>
    <t>09.04.2018.</t>
  </si>
  <si>
    <t>BUL-EN18-3/3</t>
  </si>
  <si>
    <t>16.04.2018.</t>
  </si>
  <si>
    <t>Pionieru iela 88, Jaunolainē</t>
  </si>
  <si>
    <t>PLE 2018/21</t>
  </si>
  <si>
    <t>10.08.2018.</t>
  </si>
  <si>
    <t>Stacijas iela 20, Olainē</t>
  </si>
  <si>
    <t>PLE 2018/22</t>
  </si>
  <si>
    <t>28.08.2018.</t>
  </si>
  <si>
    <t>Zemgales iela 2, Olainē</t>
  </si>
  <si>
    <t>PLE 2018/23</t>
  </si>
  <si>
    <t>Parka iela 16, Olainē</t>
  </si>
  <si>
    <t>PLE 2018/24</t>
  </si>
  <si>
    <t>Kūdras iela 23, Olainē</t>
  </si>
  <si>
    <t>11.07.2018.</t>
  </si>
  <si>
    <t>Zemgales iela 20, Olainē</t>
  </si>
  <si>
    <t>25.07.2018.</t>
  </si>
  <si>
    <t>Zemgales iela 25, Olainē</t>
  </si>
  <si>
    <t>03.08.2018.</t>
  </si>
  <si>
    <t>Zemgales iela 13, Olainē</t>
  </si>
  <si>
    <t>09.08.2018.</t>
  </si>
  <si>
    <t>Jelgavas iela 16, Olainē</t>
  </si>
  <si>
    <t>07.09.2018.</t>
  </si>
  <si>
    <t>Zeiferta iela 24, Olainē</t>
  </si>
  <si>
    <t>10.09.2018.</t>
  </si>
  <si>
    <t>Zeiferta iela 5, Olainē</t>
  </si>
  <si>
    <t>Zemgales iela 15, Olainē</t>
  </si>
  <si>
    <t>Parka iela 13, Olainē</t>
  </si>
  <si>
    <t>SIA "Latefekts"</t>
  </si>
  <si>
    <t>Kūdras iela 10, Olainē</t>
  </si>
  <si>
    <t>19.12.2019.</t>
  </si>
  <si>
    <t>Zemgales iela 10, Olainē</t>
  </si>
  <si>
    <t>03.01.2019.</t>
  </si>
  <si>
    <t>Skolas iela 2, Olainē</t>
  </si>
  <si>
    <t>Stacijas iela 40, Olainē</t>
  </si>
  <si>
    <t>10.01.2019.</t>
  </si>
  <si>
    <t>Parka iela 7, Olainē</t>
  </si>
  <si>
    <t>Jelgavas iela 24, Olainē</t>
  </si>
  <si>
    <t>22.01.2019.</t>
  </si>
  <si>
    <t>Zemgales iela 11, Olainē</t>
  </si>
  <si>
    <t>06.02.2019.</t>
  </si>
  <si>
    <t>SIA Ēkopilsēta"</t>
  </si>
  <si>
    <t>Kūdras iela 25, Olainē</t>
  </si>
  <si>
    <t>14.02.2019.</t>
  </si>
  <si>
    <t>Jelgavas iela 26, Olainē</t>
  </si>
  <si>
    <t>BUL-EN19-01/2</t>
  </si>
  <si>
    <t>10.04.2019.</t>
  </si>
  <si>
    <t>Zemgales iela 23, Olainē</t>
  </si>
  <si>
    <t>BUL-EN19-01/3</t>
  </si>
  <si>
    <t>Parka iela 4, Olainē</t>
  </si>
  <si>
    <t>PN-19/15</t>
  </si>
  <si>
    <t>16.04.2019.</t>
  </si>
  <si>
    <t>Zemgales iela 27, Olainē</t>
  </si>
  <si>
    <t>BUL-EN19-2/3</t>
  </si>
  <si>
    <t>25.04.2019.</t>
  </si>
  <si>
    <t>Zeiferta iela 9, Olainē</t>
  </si>
  <si>
    <t>BUL-EN19-3/4</t>
  </si>
  <si>
    <t>10.05.2019.</t>
  </si>
  <si>
    <t>BUL-EN19-4/4</t>
  </si>
  <si>
    <t>09.05.2019.</t>
  </si>
  <si>
    <t>Stacijas iela 14, Olainē</t>
  </si>
  <si>
    <t>BUL-EN19-1/4</t>
  </si>
  <si>
    <t>Zeiferta iela 16, Olainē</t>
  </si>
  <si>
    <t>BUL-EN19-3/5</t>
  </si>
  <si>
    <t>05.06.2019.</t>
  </si>
  <si>
    <t>Zemgales iela 28, Olainē</t>
  </si>
  <si>
    <t>BUL-EN19-2/4</t>
  </si>
  <si>
    <t>24.05.2019.</t>
  </si>
  <si>
    <t>Kūdras iela 19, Olainē</t>
  </si>
  <si>
    <t>BUL-EN19-2/5</t>
  </si>
  <si>
    <t>21.06.2019.</t>
  </si>
  <si>
    <t>Zeiferta iela 20, Olainē</t>
  </si>
  <si>
    <t>BUL-EN19-2/6</t>
  </si>
  <si>
    <t>28.06.2019.</t>
  </si>
  <si>
    <t>Parka iela 10, Olainē</t>
  </si>
  <si>
    <t>BUL-EN19-1/5</t>
  </si>
  <si>
    <t>topogrāfija (nav iepr. atsk.)</t>
  </si>
  <si>
    <t>18.03.2019.*</t>
  </si>
  <si>
    <t>TOPO PRO, SIA</t>
  </si>
  <si>
    <t>Zeiferta iela 1, Olainē</t>
  </si>
  <si>
    <t>BUL-EN19-1/7</t>
  </si>
  <si>
    <t>20.08.2019.</t>
  </si>
  <si>
    <t>BULDEX, SIA</t>
  </si>
  <si>
    <t>Stacijas iela 12, Olainē</t>
  </si>
  <si>
    <t>BUL-EN19-2/7</t>
  </si>
  <si>
    <t>26.08.2019.</t>
  </si>
  <si>
    <t>Drustu gatve 8, Olainē</t>
  </si>
  <si>
    <t>BUL-EN19-3/7</t>
  </si>
  <si>
    <t>BUL-EN19-4/7</t>
  </si>
  <si>
    <t>Kūdras iela 18, Olainē</t>
  </si>
  <si>
    <t>BUL-EN19-1/9</t>
  </si>
  <si>
    <t>16.10.2019.</t>
  </si>
  <si>
    <t>Pionieru iela 90, Jaunolainē</t>
  </si>
  <si>
    <t>BUL-EN19-3/9</t>
  </si>
  <si>
    <t>22.11.2019.</t>
  </si>
  <si>
    <t>Stacijas iela 22, Olainē</t>
  </si>
  <si>
    <t>BUL-EN19-1/12</t>
  </si>
  <si>
    <t>Zemgales iela 34, Olainē</t>
  </si>
  <si>
    <t>BUL-EN19-1/11</t>
  </si>
  <si>
    <t>Parka iela 12, Olainē</t>
  </si>
  <si>
    <t>BUL-EN20-1/5</t>
  </si>
  <si>
    <t>Parka iela 1, Olainē</t>
  </si>
  <si>
    <t>BUL-EN20-1/2</t>
  </si>
  <si>
    <t>26.02.2020.</t>
  </si>
  <si>
    <t>Zemgales iela 51, Olainē</t>
  </si>
  <si>
    <t>BUL-EN20-3/1</t>
  </si>
  <si>
    <t>10.03.2020.</t>
  </si>
  <si>
    <t>Kūdras iela 21, Olainē</t>
  </si>
  <si>
    <t>BUL-EN20-1/3</t>
  </si>
  <si>
    <t>19.03.2020.</t>
  </si>
  <si>
    <t>Jelgavas iela 9, Olainē</t>
  </si>
  <si>
    <t>BUL-EN20-1/4</t>
  </si>
  <si>
    <t>26.03.2020.</t>
  </si>
  <si>
    <t>Zemgales iela 30</t>
  </si>
  <si>
    <t>BUL-EN20-2/6</t>
  </si>
  <si>
    <t>03.08.2020.</t>
  </si>
  <si>
    <t>Buldex SIA</t>
  </si>
  <si>
    <t>Pionieru iela 90</t>
  </si>
  <si>
    <t>TOPO PRO SIA</t>
  </si>
  <si>
    <t>Zemgales iela 16</t>
  </si>
  <si>
    <t>BUL-EN20-1/6</t>
  </si>
  <si>
    <t>27.07.2020.</t>
  </si>
  <si>
    <t>Kūdras ielā 3, Olainē</t>
  </si>
  <si>
    <t>bez nr.</t>
  </si>
  <si>
    <t>SIA "Arhitektūra un Vide"</t>
  </si>
  <si>
    <t>Stacijas ielā 24, Olainē</t>
  </si>
  <si>
    <t>27.09.16.</t>
  </si>
  <si>
    <t>Zeiferta ielā 16, Olainē</t>
  </si>
  <si>
    <t>10.08.16.</t>
  </si>
  <si>
    <t>SIA "Cerkazi-G"</t>
  </si>
  <si>
    <t>Zemgales ielā 21, Olainē</t>
  </si>
  <si>
    <t>Zeiferta ielā 9, Olainē</t>
  </si>
  <si>
    <t>Jelgavas ielā 18, Olainē</t>
  </si>
  <si>
    <t>17.08.16.</t>
  </si>
  <si>
    <t>06-09-16/1</t>
  </si>
  <si>
    <t>06.09.16.</t>
  </si>
  <si>
    <t>09.11.16.</t>
  </si>
  <si>
    <t>Jelgavas  ielā 28, Olainē</t>
  </si>
  <si>
    <t>02.01.2017.</t>
  </si>
  <si>
    <t>Zeiferta ielā 20, Olainē</t>
  </si>
  <si>
    <t>06.01.2017.</t>
  </si>
  <si>
    <t>SIA "Ekas siltināšana"</t>
  </si>
  <si>
    <t>Zemgales ielā 51, Olaine</t>
  </si>
  <si>
    <t>29.08.2017.</t>
  </si>
  <si>
    <t>Stacijas ielā 34, Olainē</t>
  </si>
  <si>
    <t>01.09.2017.</t>
  </si>
  <si>
    <t>11.07.2017.</t>
  </si>
  <si>
    <t>Stacijass  iela 22, Olainē</t>
  </si>
  <si>
    <t>03.01.2018.</t>
  </si>
  <si>
    <t>SIA "Balts un Melns"</t>
  </si>
  <si>
    <t>Zemgales iela 43, Olainē</t>
  </si>
  <si>
    <t>SIA "US Arhitekti"</t>
  </si>
  <si>
    <t>Pionieru iela 84, Jaunolainē</t>
  </si>
  <si>
    <t>04.09.2018.</t>
  </si>
  <si>
    <t>13.10.2017.</t>
  </si>
  <si>
    <t>03.10.2018.</t>
  </si>
  <si>
    <t>Rīgas iela 8, Olainē</t>
  </si>
  <si>
    <t>08.01.2019.</t>
  </si>
  <si>
    <t>07.05.2019.</t>
  </si>
  <si>
    <t>Jelgavas iela 7, Olainē</t>
  </si>
  <si>
    <t>30.05.2019.*</t>
  </si>
  <si>
    <t>Liepājas Namsaimnieks, SIA</t>
  </si>
  <si>
    <t>Pionieru iela 85, Jaunolainē</t>
  </si>
  <si>
    <t>02.04.2019.*</t>
  </si>
  <si>
    <t>JOE SIA</t>
  </si>
  <si>
    <t>01.07.2019.</t>
  </si>
  <si>
    <t>Arhitektūra un vide, SIA</t>
  </si>
  <si>
    <t>Stacijas iela 34, Olainē</t>
  </si>
  <si>
    <t>15.07.2019.</t>
  </si>
  <si>
    <t>Cerkazi G, SIA</t>
  </si>
  <si>
    <t>07.06.2019.</t>
  </si>
  <si>
    <t>23.08.2019.</t>
  </si>
  <si>
    <t>Balts un Melns, SIA</t>
  </si>
  <si>
    <t>Parka iela 2, Olainē</t>
  </si>
  <si>
    <t>US Arhitekti, SIA</t>
  </si>
  <si>
    <t>17.09.2019.</t>
  </si>
  <si>
    <t>Jelgavas iela 30, Olainē</t>
  </si>
  <si>
    <t>16.09.2019.</t>
  </si>
  <si>
    <t>JOE, SIA</t>
  </si>
  <si>
    <t>20.11.2019.</t>
  </si>
  <si>
    <t>JG projekti, SIA</t>
  </si>
  <si>
    <t>24.10.2019.</t>
  </si>
  <si>
    <t>1-19/13</t>
  </si>
  <si>
    <t xml:space="preserve">* 25.11.2019. </t>
  </si>
  <si>
    <t>Parka iela 11, Olainē</t>
  </si>
  <si>
    <t>* 26.11.2019.</t>
  </si>
  <si>
    <t>Zemgales iela 14, Olainē</t>
  </si>
  <si>
    <t>16.01.2020.</t>
  </si>
  <si>
    <t>Zemgales iela 4, Olainē</t>
  </si>
  <si>
    <t>24.01.2020.</t>
  </si>
  <si>
    <t>10.02.2020.</t>
  </si>
  <si>
    <t>12.03.2020.</t>
  </si>
  <si>
    <t>29.04.2020.</t>
  </si>
  <si>
    <t>JG Projekti, SIA</t>
  </si>
  <si>
    <t>Parkas iela 13, Olainē</t>
  </si>
  <si>
    <t>14.05.2020.</t>
  </si>
  <si>
    <t>5.</t>
  </si>
  <si>
    <t>01.01.2020. -31.03.2020.</t>
  </si>
  <si>
    <t>01.04.2020. -30.06.2020.</t>
  </si>
  <si>
    <t>01.06.2020. -30.09.2020.</t>
  </si>
  <si>
    <t>01.01.2020.-31.03.2020.</t>
  </si>
  <si>
    <t>Zemgales iela 43</t>
  </si>
  <si>
    <t>01.04.2020.-30.06.2020.</t>
  </si>
  <si>
    <t>01.06.2020.-30.09.2020.</t>
  </si>
  <si>
    <t>t.sk. ar PVN  apliekamā summa:</t>
  </si>
  <si>
    <t>PVN 21 %</t>
  </si>
  <si>
    <t>Pionieru iela 92, Jaunolaine</t>
  </si>
  <si>
    <t>Parka iela 7, Olaine</t>
  </si>
  <si>
    <t>Sākts novembrī 2020</t>
  </si>
  <si>
    <t>Iesniegts</t>
  </si>
  <si>
    <t>Kūdras iela 15, Olaine</t>
  </si>
  <si>
    <t xml:space="preserve">Gaismas iela 4, Stūnīši </t>
  </si>
  <si>
    <t>25.05.2021.</t>
  </si>
  <si>
    <t>20.05.2021.</t>
  </si>
  <si>
    <t>27.04.2021.</t>
  </si>
  <si>
    <t>Sākts jūnijā 2021</t>
  </si>
  <si>
    <t>20.07.2021.</t>
  </si>
  <si>
    <t>03.08.2021.</t>
  </si>
  <si>
    <t>Sākts jūlijā 2021</t>
  </si>
  <si>
    <t>Sākts septembrī 2021</t>
  </si>
  <si>
    <t>09.09.2021.</t>
  </si>
  <si>
    <t>08.09.2021.</t>
  </si>
  <si>
    <t>02.11.2021.</t>
  </si>
  <si>
    <t>Kūdras iela 14, Olaine</t>
  </si>
  <si>
    <t>Sākts novembris 2021</t>
  </si>
  <si>
    <t>21.12.2021.</t>
  </si>
  <si>
    <t>14.08.2021.</t>
  </si>
  <si>
    <t>Sākts februārī 2022</t>
  </si>
  <si>
    <t>02.03.2022.</t>
  </si>
  <si>
    <t>23.02.2022.</t>
  </si>
  <si>
    <t>Sākts martā 2022</t>
  </si>
  <si>
    <t>19.04.2022.</t>
  </si>
  <si>
    <t>09.05.2022.</t>
  </si>
  <si>
    <t>Sākts maijā 2022</t>
  </si>
  <si>
    <t>Kūdras iela 11, Olaine</t>
  </si>
  <si>
    <t>Stacijas iela 36, Olaine</t>
  </si>
  <si>
    <t>20.05.2022.</t>
  </si>
  <si>
    <t>30.05.2022.</t>
  </si>
  <si>
    <t>13.06.2022.</t>
  </si>
  <si>
    <t>Zemgales iela 8, Olaine</t>
  </si>
  <si>
    <t>Stacijas iela 38, Olaine</t>
  </si>
  <si>
    <t>Birznieki 2, Jaunolaine</t>
  </si>
  <si>
    <t>Sākts jūnijā 2022</t>
  </si>
  <si>
    <t>Sākts jūlijā 2022</t>
  </si>
  <si>
    <t>09.08.2022.</t>
  </si>
  <si>
    <t>08.08.2022.</t>
  </si>
  <si>
    <t>Sākts septembrī  2022</t>
  </si>
  <si>
    <t>18.08.2022.</t>
  </si>
  <si>
    <t>26.09.2022.</t>
  </si>
  <si>
    <t>17.10.2022.</t>
  </si>
  <si>
    <t>Sākts decembrī  2022</t>
  </si>
  <si>
    <t>Negatīvs</t>
  </si>
  <si>
    <t>Zeiferta iela 1, Olaine</t>
  </si>
  <si>
    <t>Skatīt programmu 2022-2026</t>
  </si>
  <si>
    <t>Pieteikums kredītiestādei</t>
  </si>
  <si>
    <t xml:space="preserve">Pieteikums ALTUM kapitāla atlaides rezervēšanai </t>
  </si>
  <si>
    <t>Pakalpojuma sniedzēju atlase</t>
  </si>
  <si>
    <t>ALTUM izvērtējums par paklpojuma sniedzējiem</t>
  </si>
  <si>
    <t>Līgums ar ALTUM par projekta realizēšanu</t>
  </si>
  <si>
    <t xml:space="preserve">Būvdarbu LĪGUMA PARAKSTĪŠANA
</t>
  </si>
  <si>
    <t>– projekti, kurus plānots realizēt ES fondu plānošanas periodā 2022.-2026.gadā.</t>
  </si>
  <si>
    <t>– projekti, kas iesākti, bet netiks pabeigti šajā plānošanas periodā, bet kuru turpināšana plānota nākamajā ES fondu plānošanas periodā 2022.-2026.gadā.</t>
  </si>
  <si>
    <t xml:space="preserve">IEDZĪVOTĀJU APTAUJA PAR PILNVAROJUMU
</t>
  </si>
  <si>
    <t xml:space="preserve">Pieteikums kapitāla atlaides piemērošanai </t>
  </si>
  <si>
    <t>Kapitāla atlaides piemērošana</t>
  </si>
  <si>
    <t>Negatīvs balsojums</t>
  </si>
  <si>
    <t>17.08.2023.</t>
  </si>
  <si>
    <t>07.03.2023.</t>
  </si>
  <si>
    <t>11.01..2023.</t>
  </si>
  <si>
    <t>17.02.2023.</t>
  </si>
  <si>
    <t>Jelgavas iela 12, Olaine</t>
  </si>
  <si>
    <t>Stacijas iela 46, Olaine</t>
  </si>
  <si>
    <t>Parka iela 8, Olaine</t>
  </si>
  <si>
    <t>Pabeigta</t>
  </si>
  <si>
    <t>10.05.2023.</t>
  </si>
  <si>
    <t>07.06.2023.</t>
  </si>
  <si>
    <t>26.05.2023.</t>
  </si>
  <si>
    <t>26.07.2023.</t>
  </si>
  <si>
    <t>30.08.2023.</t>
  </si>
  <si>
    <t>31.07.2023.</t>
  </si>
  <si>
    <t>Stacija Baloži 4, Stūnīši</t>
  </si>
  <si>
    <t>Kūdras iela 17, Olaine</t>
  </si>
  <si>
    <t>Zeiferta iela 7, Olaine</t>
  </si>
  <si>
    <t>Noslēgts</t>
  </si>
  <si>
    <t>12.01.2024.</t>
  </si>
  <si>
    <t>Zemgales iela 22, Olaine</t>
  </si>
  <si>
    <t>Jelgavas iela 9, Olaine</t>
  </si>
  <si>
    <t>06.03.2024.</t>
  </si>
  <si>
    <t>20.02.2024.</t>
  </si>
  <si>
    <t>19.03.2024.</t>
  </si>
  <si>
    <t xml:space="preserve">Zeiferta iela 3, Olaine </t>
  </si>
  <si>
    <t>Pionieru 86, Jaunolaine</t>
  </si>
  <si>
    <t>23.05.2024.</t>
  </si>
  <si>
    <t>29.05.2024.</t>
  </si>
  <si>
    <t>30.05.2024.</t>
  </si>
  <si>
    <t>06.06.2024.</t>
  </si>
  <si>
    <t>Zemgales iela 16, Olaine</t>
  </si>
  <si>
    <t>20.06.2024.</t>
  </si>
  <si>
    <t>09.07.2024.</t>
  </si>
  <si>
    <t>29.07.2024.</t>
  </si>
  <si>
    <t>01.08.2024.</t>
  </si>
  <si>
    <t xml:space="preserve">– projekti, kuros noslēgti projekta realizācijas līgumi/uzsākti būvdarbi </t>
  </si>
  <si>
    <t>Zemgales iela 35, Olaine</t>
  </si>
  <si>
    <t>Pionieru iel 89, Jaunolaine</t>
  </si>
  <si>
    <t>– projekti, kurus plānots realizēt ES fondu plānošanas periodā 2025.-2030.gadā.</t>
  </si>
  <si>
    <t>23.10.2024.</t>
  </si>
  <si>
    <t>07.10.2024.</t>
  </si>
  <si>
    <t xml:space="preserve">Baznīcas iela 7, Jaunolaine </t>
  </si>
  <si>
    <t xml:space="preserve">Baznīcas iela 9, Jaunolaine </t>
  </si>
  <si>
    <t>17.02.2025.</t>
  </si>
  <si>
    <t>29.11.2024.</t>
  </si>
  <si>
    <t>21.11.2024.</t>
  </si>
  <si>
    <t>21.01.2025.</t>
  </si>
  <si>
    <t>30.01.2025.</t>
  </si>
  <si>
    <t>12.02.2025.</t>
  </si>
  <si>
    <t>Zemgales iela 30, Olaine</t>
  </si>
  <si>
    <t>Apstiprināts</t>
  </si>
  <si>
    <t>19.02.2025.</t>
  </si>
  <si>
    <t>Piemērota</t>
  </si>
  <si>
    <t>10.03.2025.</t>
  </si>
  <si>
    <t>02.04.2025.</t>
  </si>
  <si>
    <t>03.03.2025.</t>
  </si>
  <si>
    <t>Baznīcas iela 6, Jaunolaine</t>
  </si>
  <si>
    <t>Izbeigts</t>
  </si>
  <si>
    <t>Tiek gatavots</t>
  </si>
  <si>
    <t>Iesniegts (1.pieeja)</t>
  </si>
  <si>
    <t>Iesniegts (2.pieeja)</t>
  </si>
  <si>
    <t>Skatīt programmu DME 3</t>
  </si>
  <si>
    <t>Skatīt programmu DME 4</t>
  </si>
  <si>
    <t>– projekti, kuriem nav sagatavota visa tehniskā dokumentācija un  ALTUM kapitāla atlaides rezervēšana notiek ar 2.pieeju</t>
  </si>
  <si>
    <t>– projekti, kuriem ir sagatavota visa tehniskā dokumentācija un  ALTUM kapitāla atlaides rezervēšana notiek ar 1.pieeju</t>
  </si>
  <si>
    <t>Noteik</t>
  </si>
  <si>
    <t>Sagatavots</t>
  </si>
  <si>
    <t>31.03.2025.</t>
  </si>
  <si>
    <t xml:space="preserve">Sagatavots </t>
  </si>
  <si>
    <t>Skatīt programmu DME 2</t>
  </si>
  <si>
    <t>Iesniegts energogranta programmā</t>
  </si>
  <si>
    <t xml:space="preserve">Baznīcas iela 6, Jaunolaine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</si>
</sst>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4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indexed="8"/>
      <name val="Calibri"/>
      <family val="2"/>
      <charset val="186"/>
      <scheme val="minor"/>
    </font>
    <font>
      <b/>
      <sz val="16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FF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b/>
      <sz val="12"/>
      <color rgb="FF0000FF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sz val="12"/>
      <color rgb="FFC0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color rgb="FF0000FF"/>
      <name val="Times New Roman"/>
      <family val="1"/>
      <charset val="186"/>
    </font>
    <font>
      <b/>
      <i/>
      <sz val="12"/>
      <color rgb="FF0000FF"/>
      <name val="Times New Roman"/>
      <family val="1"/>
      <charset val="186"/>
    </font>
    <font>
      <b/>
      <sz val="16"/>
      <color rgb="FF002060"/>
      <name val="Calibri"/>
      <family val="2"/>
      <charset val="186"/>
      <scheme val="minor"/>
    </font>
    <font>
      <b/>
      <sz val="16"/>
      <color theme="3" tint="-0.499984740745262"/>
      <name val="Calibri"/>
      <family val="2"/>
      <charset val="186"/>
      <scheme val="minor"/>
    </font>
    <font>
      <sz val="11"/>
      <color rgb="FFC0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b/>
      <i/>
      <sz val="12"/>
      <color rgb="FFC0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u/>
      <sz val="12"/>
      <color rgb="FF0000FF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rgb="FF00B050"/>
      <name val="Times New Roman"/>
      <family val="1"/>
      <charset val="186"/>
    </font>
    <font>
      <b/>
      <sz val="11"/>
      <color rgb="FFFF00FF"/>
      <name val="Calibri"/>
      <family val="2"/>
      <charset val="186"/>
      <scheme val="minor"/>
    </font>
    <font>
      <b/>
      <sz val="11"/>
      <color rgb="FF002060"/>
      <name val="Calibri"/>
      <family val="2"/>
      <charset val="186"/>
      <scheme val="minor"/>
    </font>
    <font>
      <sz val="11"/>
      <color rgb="FF002060"/>
      <name val="Calibri"/>
      <family val="2"/>
      <charset val="186"/>
      <scheme val="minor"/>
    </font>
    <font>
      <b/>
      <sz val="12"/>
      <color rgb="FF002060"/>
      <name val="Times New Roman"/>
      <family val="1"/>
      <charset val="186"/>
    </font>
    <font>
      <sz val="9"/>
      <name val="Times New Roman"/>
      <family val="1"/>
      <charset val="186"/>
    </font>
    <font>
      <i/>
      <sz val="12"/>
      <color rgb="FFC00000"/>
      <name val="Times New Roman"/>
      <family val="1"/>
      <charset val="186"/>
    </font>
    <font>
      <sz val="11"/>
      <color rgb="FF00B050"/>
      <name val="Times New Roman"/>
      <family val="1"/>
      <charset val="186"/>
    </font>
    <font>
      <sz val="11"/>
      <color rgb="FF7030A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rgb="FF00B050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3"/>
      <color theme="0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299"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1" fillId="0" borderId="0" xfId="0" applyFont="1"/>
    <xf numFmtId="0" fontId="0" fillId="3" borderId="0" xfId="0" applyFill="1"/>
    <xf numFmtId="0" fontId="0" fillId="4" borderId="0" xfId="0" applyFill="1"/>
    <xf numFmtId="0" fontId="0" fillId="2" borderId="0" xfId="0" applyFill="1"/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1" xfId="0" applyBorder="1"/>
    <xf numFmtId="2" fontId="1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23" fillId="7" borderId="1" xfId="0" quotePrefix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2" fontId="27" fillId="7" borderId="1" xfId="0" applyNumberFormat="1" applyFont="1" applyFill="1" applyBorder="1" applyAlignment="1">
      <alignment vertical="center" wrapText="1"/>
    </xf>
    <xf numFmtId="2" fontId="28" fillId="7" borderId="1" xfId="0" applyNumberFormat="1" applyFont="1" applyFill="1" applyBorder="1" applyAlignment="1">
      <alignment vertical="center" wrapText="1"/>
    </xf>
    <xf numFmtId="0" fontId="24" fillId="0" borderId="1" xfId="0" quotePrefix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horizontal="right" vertical="center" wrapText="1"/>
    </xf>
    <xf numFmtId="2" fontId="29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2" fontId="27" fillId="7" borderId="2" xfId="0" applyNumberFormat="1" applyFont="1" applyFill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horizontal="justify" vertical="center" wrapText="1"/>
    </xf>
    <xf numFmtId="2" fontId="29" fillId="7" borderId="1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31" fillId="0" borderId="0" xfId="0" applyFont="1"/>
    <xf numFmtId="0" fontId="11" fillId="0" borderId="1" xfId="0" applyFont="1" applyBorder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0" fillId="0" borderId="0" xfId="0" applyFont="1"/>
    <xf numFmtId="0" fontId="34" fillId="4" borderId="1" xfId="0" applyFont="1" applyFill="1" applyBorder="1" applyAlignment="1">
      <alignment vertical="center" wrapText="1"/>
    </xf>
    <xf numFmtId="14" fontId="34" fillId="4" borderId="1" xfId="0" applyNumberFormat="1" applyFont="1" applyFill="1" applyBorder="1" applyAlignment="1">
      <alignment vertical="center" wrapText="1"/>
    </xf>
    <xf numFmtId="0" fontId="34" fillId="4" borderId="1" xfId="0" applyFont="1" applyFill="1" applyBorder="1" applyAlignment="1">
      <alignment vertical="center"/>
    </xf>
    <xf numFmtId="0" fontId="0" fillId="6" borderId="0" xfId="0" applyFill="1"/>
    <xf numFmtId="49" fontId="10" fillId="0" borderId="0" xfId="0" applyNumberFormat="1" applyFont="1"/>
    <xf numFmtId="0" fontId="35" fillId="4" borderId="1" xfId="0" applyFont="1" applyFill="1" applyBorder="1" applyAlignment="1">
      <alignment vertical="center"/>
    </xf>
    <xf numFmtId="0" fontId="35" fillId="4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17" fontId="34" fillId="4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3" fillId="0" borderId="0" xfId="0" applyFont="1"/>
    <xf numFmtId="0" fontId="44" fillId="8" borderId="0" xfId="0" applyFont="1" applyFill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45" fillId="8" borderId="0" xfId="0" applyFont="1" applyFill="1"/>
    <xf numFmtId="0" fontId="33" fillId="0" borderId="0" xfId="0" applyFont="1" applyAlignment="1">
      <alignment horizontal="center" vertical="center" wrapText="1"/>
    </xf>
    <xf numFmtId="2" fontId="46" fillId="8" borderId="1" xfId="0" applyNumberFormat="1" applyFont="1" applyFill="1" applyBorder="1" applyAlignment="1">
      <alignment vertical="center" wrapText="1"/>
    </xf>
    <xf numFmtId="2" fontId="27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4" fillId="0" borderId="1" xfId="0" quotePrefix="1" applyFont="1" applyBorder="1" applyAlignment="1">
      <alignment horizontal="justify" vertical="center" wrapText="1"/>
    </xf>
    <xf numFmtId="2" fontId="24" fillId="0" borderId="1" xfId="0" applyNumberFormat="1" applyFont="1" applyBorder="1" applyAlignment="1">
      <alignment horizontal="right" vertical="center" wrapText="1"/>
    </xf>
    <xf numFmtId="0" fontId="7" fillId="0" borderId="1" xfId="0" quotePrefix="1" applyFont="1" applyBorder="1" applyAlignment="1">
      <alignment horizontal="justify" vertical="center" wrapText="1"/>
    </xf>
    <xf numFmtId="0" fontId="47" fillId="0" borderId="1" xfId="0" applyFont="1" applyBorder="1" applyAlignment="1">
      <alignment horizontal="left" vertical="center" wrapText="1"/>
    </xf>
    <xf numFmtId="2" fontId="48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2" fontId="29" fillId="0" borderId="0" xfId="0" applyNumberFormat="1" applyFont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2" fontId="29" fillId="0" borderId="2" xfId="0" applyNumberFormat="1" applyFont="1" applyBorder="1" applyAlignment="1">
      <alignment vertical="center" wrapText="1"/>
    </xf>
    <xf numFmtId="2" fontId="7" fillId="0" borderId="1" xfId="0" quotePrefix="1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2" fontId="50" fillId="0" borderId="1" xfId="0" applyNumberFormat="1" applyFont="1" applyBorder="1" applyAlignment="1">
      <alignment vertical="center" wrapText="1"/>
    </xf>
    <xf numFmtId="0" fontId="51" fillId="0" borderId="1" xfId="0" applyFont="1" applyBorder="1" applyAlignment="1">
      <alignment horizontal="justify" vertical="center" wrapText="1"/>
    </xf>
    <xf numFmtId="0" fontId="51" fillId="0" borderId="1" xfId="0" applyFont="1" applyBorder="1" applyAlignment="1">
      <alignment vertical="center" wrapText="1"/>
    </xf>
    <xf numFmtId="0" fontId="51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 wrapText="1"/>
    </xf>
    <xf numFmtId="0" fontId="49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29" fillId="0" borderId="8" xfId="0" applyNumberFormat="1" applyFont="1" applyBorder="1" applyAlignment="1">
      <alignment vertical="center" wrapText="1"/>
    </xf>
    <xf numFmtId="2" fontId="30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3" fillId="9" borderId="1" xfId="0" quotePrefix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2" fontId="27" fillId="9" borderId="1" xfId="0" applyNumberFormat="1" applyFont="1" applyFill="1" applyBorder="1" applyAlignment="1">
      <alignment vertical="center" wrapText="1"/>
    </xf>
    <xf numFmtId="2" fontId="28" fillId="9" borderId="1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right" vertical="center" wrapText="1"/>
    </xf>
    <xf numFmtId="2" fontId="28" fillId="0" borderId="0" xfId="0" applyNumberFormat="1" applyFont="1" applyAlignment="1">
      <alignment horizontal="right" vertical="center" wrapText="1"/>
    </xf>
    <xf numFmtId="2" fontId="26" fillId="0" borderId="0" xfId="0" applyNumberFormat="1" applyFont="1"/>
    <xf numFmtId="1" fontId="41" fillId="0" borderId="1" xfId="0" applyNumberFormat="1" applyFont="1" applyBorder="1" applyAlignment="1">
      <alignment horizontal="center" vertical="center"/>
    </xf>
    <xf numFmtId="14" fontId="34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2" fontId="15" fillId="6" borderId="1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1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12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2" fontId="15" fillId="10" borderId="1" xfId="0" applyNumberFormat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0" fillId="10" borderId="0" xfId="0" applyFill="1"/>
    <xf numFmtId="0" fontId="13" fillId="10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18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2" fontId="15" fillId="11" borderId="1" xfId="0" applyNumberFormat="1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2" fontId="15" fillId="12" borderId="1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18" fillId="12" borderId="8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11" borderId="0" xfId="0" applyFont="1" applyFill="1"/>
    <xf numFmtId="0" fontId="14" fillId="12" borderId="0" xfId="0" applyFont="1" applyFill="1"/>
    <xf numFmtId="0" fontId="23" fillId="9" borderId="2" xfId="0" applyFont="1" applyFill="1" applyBorder="1" applyAlignment="1">
      <alignment horizontal="left" vertical="center" wrapText="1"/>
    </xf>
    <xf numFmtId="0" fontId="23" fillId="9" borderId="9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2" fontId="46" fillId="8" borderId="8" xfId="0" applyNumberFormat="1" applyFont="1" applyFill="1" applyBorder="1" applyAlignment="1">
      <alignment horizontal="center" vertical="center" wrapText="1"/>
    </xf>
    <xf numFmtId="2" fontId="46" fillId="8" borderId="4" xfId="0" applyNumberFormat="1" applyFont="1" applyFill="1" applyBorder="1" applyAlignment="1">
      <alignment horizontal="center" vertical="center" wrapText="1"/>
    </xf>
    <xf numFmtId="2" fontId="46" fillId="8" borderId="5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7" fillId="0" borderId="8" xfId="0" quotePrefix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32" fillId="0" borderId="8" xfId="0" applyNumberFormat="1" applyFont="1" applyBorder="1" applyAlignment="1">
      <alignment horizontal="center" vertical="center" wrapText="1"/>
    </xf>
    <xf numFmtId="2" fontId="32" fillId="0" borderId="4" xfId="0" applyNumberFormat="1" applyFont="1" applyBorder="1" applyAlignment="1">
      <alignment horizontal="center" vertical="center" wrapText="1"/>
    </xf>
    <xf numFmtId="2" fontId="32" fillId="0" borderId="5" xfId="0" applyNumberFormat="1" applyFont="1" applyBorder="1" applyAlignment="1">
      <alignment horizontal="center" vertical="center" wrapText="1"/>
    </xf>
    <xf numFmtId="2" fontId="37" fillId="0" borderId="8" xfId="0" applyNumberFormat="1" applyFont="1" applyBorder="1" applyAlignment="1">
      <alignment horizontal="center" vertical="center" wrapText="1"/>
    </xf>
    <xf numFmtId="2" fontId="37" fillId="0" borderId="4" xfId="0" applyNumberFormat="1" applyFont="1" applyBorder="1" applyAlignment="1">
      <alignment horizontal="center" vertical="center" wrapText="1"/>
    </xf>
    <xf numFmtId="2" fontId="37" fillId="0" borderId="5" xfId="0" applyNumberFormat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9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2">
    <cellStyle name="Normal 2" xfId="1" xr:uid="{00000000-0005-0000-0000-000001000000}"/>
    <cellStyle name="Parasts" xfId="0" builtinId="0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00B050"/>
          <bgColor rgb="FF000000"/>
        </patternFill>
      </fill>
    </dxf>
  </dxfs>
  <tableStyles count="0" defaultTableStyle="TableStyleMedium9" defaultPivotStyle="PivotStyleLight16"/>
  <colors>
    <mruColors>
      <color rgb="FF7A6DB3"/>
      <color rgb="FF99AAF1"/>
      <color rgb="FFF199DA"/>
      <color rgb="FFDECCAC"/>
      <color rgb="FFD3A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5"/>
  <sheetViews>
    <sheetView showGridLines="0" tabSelected="1" zoomScale="70" zoomScaleNormal="70" zoomScaleSheetLayoutView="70" workbookViewId="0">
      <pane xSplit="2" ySplit="1" topLeftCell="C38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RowHeight="15" outlineLevelCol="1" x14ac:dyDescent="0.25"/>
  <cols>
    <col min="1" max="1" width="9.140625" style="2"/>
    <col min="2" max="2" width="21.42578125" customWidth="1"/>
    <col min="3" max="3" width="20.140625" customWidth="1"/>
    <col min="4" max="4" width="24.5703125" style="44" customWidth="1"/>
    <col min="5" max="5" width="25.140625" style="44" customWidth="1"/>
    <col min="6" max="6" width="25" style="44" customWidth="1"/>
    <col min="7" max="7" width="21.28515625" customWidth="1" outlineLevel="1"/>
    <col min="8" max="8" width="26" customWidth="1"/>
    <col min="9" max="9" width="24.7109375" customWidth="1"/>
    <col min="10" max="10" width="23" customWidth="1"/>
    <col min="11" max="11" width="22.5703125" customWidth="1"/>
    <col min="12" max="12" width="22.85546875" customWidth="1"/>
    <col min="13" max="13" width="24.42578125" customWidth="1"/>
    <col min="14" max="14" width="20.5703125" customWidth="1"/>
    <col min="15" max="15" width="39" customWidth="1"/>
  </cols>
  <sheetData>
    <row r="1" spans="1:15" ht="126" x14ac:dyDescent="0.25">
      <c r="A1" s="106" t="s">
        <v>175</v>
      </c>
      <c r="B1" s="47" t="s">
        <v>176</v>
      </c>
      <c r="C1" s="170" t="s">
        <v>16</v>
      </c>
      <c r="D1" s="171" t="s">
        <v>17</v>
      </c>
      <c r="E1" s="170" t="s">
        <v>18</v>
      </c>
      <c r="F1" s="172" t="s">
        <v>25</v>
      </c>
      <c r="G1" s="173" t="s">
        <v>167</v>
      </c>
      <c r="H1" s="170" t="s">
        <v>168</v>
      </c>
      <c r="I1" s="170" t="s">
        <v>19</v>
      </c>
      <c r="J1" s="174" t="s">
        <v>15</v>
      </c>
      <c r="K1" s="170" t="s">
        <v>20</v>
      </c>
      <c r="L1" s="170" t="s">
        <v>21</v>
      </c>
      <c r="M1" s="170" t="s">
        <v>22</v>
      </c>
      <c r="N1" s="170" t="s">
        <v>23</v>
      </c>
      <c r="O1" s="170" t="s">
        <v>24</v>
      </c>
    </row>
    <row r="2" spans="1:15" ht="42" x14ac:dyDescent="0.25">
      <c r="A2" s="168">
        <v>1</v>
      </c>
      <c r="B2" s="24" t="s">
        <v>77</v>
      </c>
      <c r="C2" s="23" t="s">
        <v>0</v>
      </c>
      <c r="D2" s="23" t="s">
        <v>2</v>
      </c>
      <c r="E2" s="21" t="s">
        <v>13</v>
      </c>
      <c r="F2" s="21" t="s">
        <v>2</v>
      </c>
      <c r="G2" s="21" t="s">
        <v>11</v>
      </c>
      <c r="H2" s="21" t="s">
        <v>11</v>
      </c>
      <c r="I2" s="22" t="s">
        <v>0</v>
      </c>
      <c r="J2" s="26" t="s">
        <v>13</v>
      </c>
      <c r="K2" s="26" t="s">
        <v>0</v>
      </c>
      <c r="L2" s="23" t="s">
        <v>0</v>
      </c>
      <c r="M2" s="98" t="s">
        <v>263</v>
      </c>
      <c r="N2" s="102" t="s">
        <v>264</v>
      </c>
      <c r="O2" s="98" t="s">
        <v>587</v>
      </c>
    </row>
    <row r="3" spans="1:15" ht="42" x14ac:dyDescent="0.25">
      <c r="A3" s="168">
        <v>2</v>
      </c>
      <c r="B3" s="12" t="s">
        <v>9</v>
      </c>
      <c r="C3" s="23" t="s">
        <v>0</v>
      </c>
      <c r="D3" s="23" t="s">
        <v>2</v>
      </c>
      <c r="E3" s="22" t="s">
        <v>13</v>
      </c>
      <c r="F3" s="21" t="s">
        <v>2</v>
      </c>
      <c r="G3" s="21" t="s">
        <v>11</v>
      </c>
      <c r="H3" s="21" t="s">
        <v>11</v>
      </c>
      <c r="I3" s="22" t="s">
        <v>0</v>
      </c>
      <c r="J3" s="26" t="s">
        <v>13</v>
      </c>
      <c r="K3" s="21" t="s">
        <v>0</v>
      </c>
      <c r="L3" s="23" t="s">
        <v>0</v>
      </c>
      <c r="M3" s="98" t="s">
        <v>133</v>
      </c>
      <c r="N3" s="96" t="s">
        <v>132</v>
      </c>
      <c r="O3" s="96" t="s">
        <v>253</v>
      </c>
    </row>
    <row r="4" spans="1:15" ht="42" x14ac:dyDescent="0.25">
      <c r="A4" s="168">
        <v>3</v>
      </c>
      <c r="B4" s="24" t="s">
        <v>67</v>
      </c>
      <c r="C4" s="23" t="s">
        <v>0</v>
      </c>
      <c r="D4" s="23" t="s">
        <v>2</v>
      </c>
      <c r="E4" s="26" t="s">
        <v>13</v>
      </c>
      <c r="F4" s="23" t="s">
        <v>2</v>
      </c>
      <c r="G4" s="21" t="s">
        <v>30</v>
      </c>
      <c r="H4" s="21" t="s">
        <v>30</v>
      </c>
      <c r="I4" s="22" t="s">
        <v>0</v>
      </c>
      <c r="J4" s="26" t="s">
        <v>13</v>
      </c>
      <c r="K4" s="21" t="s">
        <v>0</v>
      </c>
      <c r="L4" s="23" t="s">
        <v>0</v>
      </c>
      <c r="M4" s="101" t="s">
        <v>133</v>
      </c>
      <c r="N4" s="102" t="s">
        <v>132</v>
      </c>
      <c r="O4" s="169" t="s">
        <v>261</v>
      </c>
    </row>
    <row r="5" spans="1:15" ht="42" x14ac:dyDescent="0.25">
      <c r="A5" s="168">
        <v>4</v>
      </c>
      <c r="B5" s="12" t="s">
        <v>75</v>
      </c>
      <c r="C5" s="21" t="s">
        <v>0</v>
      </c>
      <c r="D5" s="22" t="s">
        <v>2</v>
      </c>
      <c r="E5" s="21" t="s">
        <v>26</v>
      </c>
      <c r="F5" s="23" t="s">
        <v>2</v>
      </c>
      <c r="G5" s="21" t="s">
        <v>11</v>
      </c>
      <c r="H5" s="21" t="s">
        <v>11</v>
      </c>
      <c r="I5" s="22" t="s">
        <v>0</v>
      </c>
      <c r="J5" s="22" t="s">
        <v>13</v>
      </c>
      <c r="K5" s="26" t="s">
        <v>0</v>
      </c>
      <c r="L5" s="23" t="s">
        <v>0</v>
      </c>
      <c r="M5" s="98" t="s">
        <v>598</v>
      </c>
      <c r="N5" s="96" t="s">
        <v>603</v>
      </c>
      <c r="O5" s="98" t="s">
        <v>637</v>
      </c>
    </row>
    <row r="6" spans="1:15" ht="42" x14ac:dyDescent="0.25">
      <c r="A6" s="168">
        <v>5</v>
      </c>
      <c r="B6" s="12" t="s">
        <v>6</v>
      </c>
      <c r="C6" s="21" t="s">
        <v>0</v>
      </c>
      <c r="D6" s="21" t="s">
        <v>2</v>
      </c>
      <c r="E6" s="21" t="s">
        <v>13</v>
      </c>
      <c r="F6" s="21" t="s">
        <v>2</v>
      </c>
      <c r="G6" s="21" t="s">
        <v>11</v>
      </c>
      <c r="H6" s="21" t="s">
        <v>11</v>
      </c>
      <c r="I6" s="22" t="s">
        <v>0</v>
      </c>
      <c r="J6" s="22" t="s">
        <v>13</v>
      </c>
      <c r="K6" s="22" t="s">
        <v>0</v>
      </c>
      <c r="L6" s="21" t="s">
        <v>0</v>
      </c>
      <c r="M6" s="96" t="s">
        <v>34</v>
      </c>
      <c r="N6" s="96" t="s">
        <v>35</v>
      </c>
      <c r="O6" s="97" t="s">
        <v>149</v>
      </c>
    </row>
    <row r="7" spans="1:15" ht="42" x14ac:dyDescent="0.25">
      <c r="A7" s="168">
        <v>6</v>
      </c>
      <c r="B7" s="12" t="s">
        <v>10</v>
      </c>
      <c r="C7" s="23" t="s">
        <v>0</v>
      </c>
      <c r="D7" s="26" t="s">
        <v>2</v>
      </c>
      <c r="E7" s="23" t="s">
        <v>13</v>
      </c>
      <c r="F7" s="21" t="s">
        <v>2</v>
      </c>
      <c r="G7" s="21" t="s">
        <v>11</v>
      </c>
      <c r="H7" s="21" t="s">
        <v>11</v>
      </c>
      <c r="I7" s="22" t="s">
        <v>0</v>
      </c>
      <c r="J7" s="22" t="s">
        <v>13</v>
      </c>
      <c r="K7" s="21" t="s">
        <v>0</v>
      </c>
      <c r="L7" s="23" t="s">
        <v>0</v>
      </c>
      <c r="M7" s="98" t="s">
        <v>119</v>
      </c>
      <c r="N7" s="96" t="s">
        <v>125</v>
      </c>
      <c r="O7" s="98" t="s">
        <v>144</v>
      </c>
    </row>
    <row r="8" spans="1:15" ht="63" x14ac:dyDescent="0.25">
      <c r="A8" s="168">
        <v>7</v>
      </c>
      <c r="B8" s="24" t="s">
        <v>12</v>
      </c>
      <c r="C8" s="21" t="s">
        <v>0</v>
      </c>
      <c r="D8" s="21" t="s">
        <v>2</v>
      </c>
      <c r="E8" s="21" t="s">
        <v>13</v>
      </c>
      <c r="F8" s="21" t="s">
        <v>2</v>
      </c>
      <c r="G8" s="21" t="s">
        <v>11</v>
      </c>
      <c r="H8" s="21" t="s">
        <v>11</v>
      </c>
      <c r="I8" s="22" t="s">
        <v>0</v>
      </c>
      <c r="J8" s="26" t="s">
        <v>13</v>
      </c>
      <c r="K8" s="26" t="s">
        <v>0</v>
      </c>
      <c r="L8" s="23" t="s">
        <v>0</v>
      </c>
      <c r="M8" s="98" t="s">
        <v>586</v>
      </c>
      <c r="N8" s="102" t="s">
        <v>589</v>
      </c>
      <c r="O8" s="98" t="s">
        <v>614</v>
      </c>
    </row>
    <row r="9" spans="1:15" ht="42" x14ac:dyDescent="0.25">
      <c r="A9" s="168">
        <v>8</v>
      </c>
      <c r="B9" s="12" t="s">
        <v>80</v>
      </c>
      <c r="C9" s="21" t="s">
        <v>0</v>
      </c>
      <c r="D9" s="23" t="s">
        <v>2</v>
      </c>
      <c r="E9" s="21" t="s">
        <v>26</v>
      </c>
      <c r="F9" s="21" t="s">
        <v>2</v>
      </c>
      <c r="G9" s="21" t="s">
        <v>11</v>
      </c>
      <c r="H9" s="21" t="s">
        <v>11</v>
      </c>
      <c r="I9" s="22" t="s">
        <v>0</v>
      </c>
      <c r="J9" s="26" t="s">
        <v>13</v>
      </c>
      <c r="K9" s="26" t="s">
        <v>0</v>
      </c>
      <c r="L9" s="23" t="s">
        <v>0</v>
      </c>
      <c r="M9" s="98" t="s">
        <v>583</v>
      </c>
      <c r="N9" s="102" t="s">
        <v>588</v>
      </c>
      <c r="O9" s="98" t="s">
        <v>614</v>
      </c>
    </row>
    <row r="10" spans="1:15" ht="42" x14ac:dyDescent="0.25">
      <c r="A10" s="168">
        <v>9</v>
      </c>
      <c r="B10" s="24" t="s">
        <v>69</v>
      </c>
      <c r="C10" s="23" t="s">
        <v>0</v>
      </c>
      <c r="D10" s="26" t="s">
        <v>2</v>
      </c>
      <c r="E10" s="21" t="s">
        <v>26</v>
      </c>
      <c r="F10" s="22" t="s">
        <v>2</v>
      </c>
      <c r="G10" s="21" t="s">
        <v>11</v>
      </c>
      <c r="H10" s="21" t="s">
        <v>11</v>
      </c>
      <c r="I10" s="22" t="s">
        <v>0</v>
      </c>
      <c r="J10" s="26" t="s">
        <v>13</v>
      </c>
      <c r="K10" s="21" t="s">
        <v>0</v>
      </c>
      <c r="L10" s="23" t="s">
        <v>0</v>
      </c>
      <c r="M10" s="102" t="s">
        <v>161</v>
      </c>
      <c r="N10" s="102" t="s">
        <v>162</v>
      </c>
      <c r="O10" s="98" t="s">
        <v>163</v>
      </c>
    </row>
    <row r="11" spans="1:15" ht="42" x14ac:dyDescent="0.25">
      <c r="A11" s="168">
        <v>10</v>
      </c>
      <c r="B11" s="24" t="s">
        <v>60</v>
      </c>
      <c r="C11" s="23" t="s">
        <v>0</v>
      </c>
      <c r="D11" s="23" t="s">
        <v>2</v>
      </c>
      <c r="E11" s="23" t="s">
        <v>13</v>
      </c>
      <c r="F11" s="23" t="s">
        <v>2</v>
      </c>
      <c r="G11" s="21" t="s">
        <v>11</v>
      </c>
      <c r="H11" s="21" t="s">
        <v>11</v>
      </c>
      <c r="I11" s="21" t="s">
        <v>0</v>
      </c>
      <c r="J11" s="21" t="s">
        <v>13</v>
      </c>
      <c r="K11" s="22" t="s">
        <v>0</v>
      </c>
      <c r="L11" s="21" t="s">
        <v>0</v>
      </c>
      <c r="M11" s="96" t="s">
        <v>38</v>
      </c>
      <c r="N11" s="96" t="s">
        <v>35</v>
      </c>
      <c r="O11" s="96" t="s">
        <v>49</v>
      </c>
    </row>
    <row r="12" spans="1:15" ht="42" x14ac:dyDescent="0.25">
      <c r="A12" s="168">
        <v>11</v>
      </c>
      <c r="B12" s="12" t="s">
        <v>85</v>
      </c>
      <c r="C12" s="21" t="s">
        <v>0</v>
      </c>
      <c r="D12" s="21" t="s">
        <v>2</v>
      </c>
      <c r="E12" s="21" t="s">
        <v>13</v>
      </c>
      <c r="F12" s="23" t="s">
        <v>2</v>
      </c>
      <c r="G12" s="21" t="s">
        <v>11</v>
      </c>
      <c r="H12" s="21" t="s">
        <v>11</v>
      </c>
      <c r="I12" s="22" t="s">
        <v>0</v>
      </c>
      <c r="J12" s="26" t="s">
        <v>13</v>
      </c>
      <c r="K12" s="26" t="s">
        <v>0</v>
      </c>
      <c r="L12" s="23" t="s">
        <v>0</v>
      </c>
      <c r="M12" s="96" t="s">
        <v>592</v>
      </c>
      <c r="N12" s="96" t="s">
        <v>597</v>
      </c>
      <c r="O12" s="98" t="s">
        <v>638</v>
      </c>
    </row>
    <row r="13" spans="1:15" ht="42" x14ac:dyDescent="0.25">
      <c r="A13" s="168">
        <v>12</v>
      </c>
      <c r="B13" s="12" t="s">
        <v>45</v>
      </c>
      <c r="C13" s="23" t="s">
        <v>0</v>
      </c>
      <c r="D13" s="23" t="s">
        <v>2</v>
      </c>
      <c r="E13" s="22" t="s">
        <v>13</v>
      </c>
      <c r="F13" s="21" t="s">
        <v>2</v>
      </c>
      <c r="G13" s="21" t="s">
        <v>11</v>
      </c>
      <c r="H13" s="21" t="s">
        <v>11</v>
      </c>
      <c r="I13" s="22" t="s">
        <v>0</v>
      </c>
      <c r="J13" s="26" t="s">
        <v>13</v>
      </c>
      <c r="K13" s="21" t="s">
        <v>0</v>
      </c>
      <c r="L13" s="23" t="s">
        <v>0</v>
      </c>
      <c r="M13" s="98" t="s">
        <v>133</v>
      </c>
      <c r="N13" s="96" t="s">
        <v>132</v>
      </c>
      <c r="O13" s="96" t="s">
        <v>252</v>
      </c>
    </row>
    <row r="14" spans="1:15" ht="42" x14ac:dyDescent="0.25">
      <c r="A14" s="168">
        <v>13</v>
      </c>
      <c r="B14" s="24" t="s">
        <v>73</v>
      </c>
      <c r="C14" s="21" t="s">
        <v>0</v>
      </c>
      <c r="D14" s="21" t="s">
        <v>2</v>
      </c>
      <c r="E14" s="21" t="s">
        <v>13</v>
      </c>
      <c r="F14" s="21" t="s">
        <v>51</v>
      </c>
      <c r="G14" s="21" t="s">
        <v>11</v>
      </c>
      <c r="H14" s="21" t="s">
        <v>11</v>
      </c>
      <c r="I14" s="22" t="s">
        <v>0</v>
      </c>
      <c r="J14" s="26" t="s">
        <v>13</v>
      </c>
      <c r="K14" s="26" t="s">
        <v>0</v>
      </c>
      <c r="L14" s="23" t="s">
        <v>0</v>
      </c>
      <c r="M14" s="98" t="s">
        <v>582</v>
      </c>
      <c r="N14" s="102" t="s">
        <v>585</v>
      </c>
      <c r="O14" s="98" t="s">
        <v>608</v>
      </c>
    </row>
    <row r="15" spans="1:15" ht="42" x14ac:dyDescent="0.25">
      <c r="A15" s="168">
        <v>14</v>
      </c>
      <c r="B15" s="24" t="s">
        <v>65</v>
      </c>
      <c r="C15" s="23" t="s">
        <v>0</v>
      </c>
      <c r="D15" s="23" t="s">
        <v>2</v>
      </c>
      <c r="E15" s="26" t="s">
        <v>13</v>
      </c>
      <c r="F15" s="21" t="s">
        <v>2</v>
      </c>
      <c r="G15" s="21" t="s">
        <v>11</v>
      </c>
      <c r="H15" s="21" t="s">
        <v>11</v>
      </c>
      <c r="I15" s="22" t="s">
        <v>0</v>
      </c>
      <c r="J15" s="22" t="s">
        <v>13</v>
      </c>
      <c r="K15" s="22" t="s">
        <v>0</v>
      </c>
      <c r="L15" s="21" t="s">
        <v>0</v>
      </c>
      <c r="M15" s="98" t="s">
        <v>41</v>
      </c>
      <c r="N15" s="96" t="s">
        <v>44</v>
      </c>
      <c r="O15" s="96" t="s">
        <v>120</v>
      </c>
    </row>
    <row r="16" spans="1:15" ht="63" x14ac:dyDescent="0.25">
      <c r="A16" s="168">
        <v>15</v>
      </c>
      <c r="B16" s="24" t="s">
        <v>47</v>
      </c>
      <c r="C16" s="23" t="s">
        <v>0</v>
      </c>
      <c r="D16" s="22" t="s">
        <v>2</v>
      </c>
      <c r="E16" s="26" t="s">
        <v>13</v>
      </c>
      <c r="F16" s="21" t="s">
        <v>51</v>
      </c>
      <c r="G16" s="21" t="s">
        <v>30</v>
      </c>
      <c r="H16" s="21" t="s">
        <v>30</v>
      </c>
      <c r="I16" s="22" t="s">
        <v>0</v>
      </c>
      <c r="J16" s="26" t="s">
        <v>13</v>
      </c>
      <c r="K16" s="26" t="s">
        <v>0</v>
      </c>
      <c r="L16" s="23" t="s">
        <v>0</v>
      </c>
      <c r="M16" s="98" t="s">
        <v>265</v>
      </c>
      <c r="N16" s="102" t="s">
        <v>266</v>
      </c>
      <c r="O16" s="98" t="s">
        <v>596</v>
      </c>
    </row>
    <row r="17" spans="1:15" ht="42" x14ac:dyDescent="0.25">
      <c r="A17" s="168">
        <v>16</v>
      </c>
      <c r="B17" s="24" t="s">
        <v>61</v>
      </c>
      <c r="C17" s="23" t="s">
        <v>0</v>
      </c>
      <c r="D17" s="23" t="s">
        <v>2</v>
      </c>
      <c r="E17" s="21" t="s">
        <v>13</v>
      </c>
      <c r="F17" s="23" t="s">
        <v>2</v>
      </c>
      <c r="G17" s="21" t="s">
        <v>11</v>
      </c>
      <c r="H17" s="21" t="s">
        <v>11</v>
      </c>
      <c r="I17" s="21" t="s">
        <v>0</v>
      </c>
      <c r="J17" s="21" t="s">
        <v>13</v>
      </c>
      <c r="K17" s="21" t="s">
        <v>0</v>
      </c>
      <c r="L17" s="21" t="s">
        <v>0</v>
      </c>
      <c r="M17" s="98" t="s">
        <v>40</v>
      </c>
      <c r="N17" s="96" t="s">
        <v>43</v>
      </c>
      <c r="O17" s="96" t="s">
        <v>127</v>
      </c>
    </row>
    <row r="18" spans="1:15" ht="42" x14ac:dyDescent="0.25">
      <c r="A18" s="168">
        <v>17</v>
      </c>
      <c r="B18" s="12" t="s">
        <v>8</v>
      </c>
      <c r="C18" s="23" t="s">
        <v>0</v>
      </c>
      <c r="D18" s="23" t="s">
        <v>2</v>
      </c>
      <c r="E18" s="22" t="s">
        <v>26</v>
      </c>
      <c r="F18" s="22" t="s">
        <v>2</v>
      </c>
      <c r="G18" s="23" t="s">
        <v>30</v>
      </c>
      <c r="H18" s="23" t="s">
        <v>30</v>
      </c>
      <c r="I18" s="22" t="s">
        <v>0</v>
      </c>
      <c r="J18" s="22" t="s">
        <v>13</v>
      </c>
      <c r="K18" s="21" t="s">
        <v>0</v>
      </c>
      <c r="L18" s="23" t="s">
        <v>0</v>
      </c>
      <c r="M18" s="98" t="s">
        <v>54</v>
      </c>
      <c r="N18" s="96" t="s">
        <v>58</v>
      </c>
      <c r="O18" s="98" t="s">
        <v>123</v>
      </c>
    </row>
    <row r="19" spans="1:15" ht="42" x14ac:dyDescent="0.25">
      <c r="A19" s="168">
        <v>18</v>
      </c>
      <c r="B19" s="12" t="s">
        <v>5</v>
      </c>
      <c r="C19" s="23" t="s">
        <v>0</v>
      </c>
      <c r="D19" s="23" t="s">
        <v>2</v>
      </c>
      <c r="E19" s="26" t="s">
        <v>13</v>
      </c>
      <c r="F19" s="21" t="s">
        <v>2</v>
      </c>
      <c r="G19" s="21" t="s">
        <v>11</v>
      </c>
      <c r="H19" s="21" t="s">
        <v>11</v>
      </c>
      <c r="I19" s="22" t="s">
        <v>0</v>
      </c>
      <c r="J19" s="22" t="s">
        <v>13</v>
      </c>
      <c r="K19" s="21" t="s">
        <v>0</v>
      </c>
      <c r="L19" s="23" t="s">
        <v>0</v>
      </c>
      <c r="M19" s="98" t="s">
        <v>53</v>
      </c>
      <c r="N19" s="96" t="s">
        <v>124</v>
      </c>
      <c r="O19" s="98" t="s">
        <v>123</v>
      </c>
    </row>
    <row r="20" spans="1:15" ht="63" x14ac:dyDescent="0.25">
      <c r="A20" s="168">
        <v>19</v>
      </c>
      <c r="B20" s="24" t="s">
        <v>577</v>
      </c>
      <c r="C20" s="21" t="s">
        <v>52</v>
      </c>
      <c r="D20" s="26" t="s">
        <v>2</v>
      </c>
      <c r="E20" s="21" t="s">
        <v>13</v>
      </c>
      <c r="F20" s="23" t="s">
        <v>2</v>
      </c>
      <c r="G20" s="21" t="s">
        <v>11</v>
      </c>
      <c r="H20" s="21" t="s">
        <v>11</v>
      </c>
      <c r="I20" s="22" t="s">
        <v>0</v>
      </c>
      <c r="J20" s="26" t="s">
        <v>13</v>
      </c>
      <c r="K20" s="26" t="s">
        <v>0</v>
      </c>
      <c r="L20" s="23" t="s">
        <v>0</v>
      </c>
      <c r="M20" s="96" t="s">
        <v>590</v>
      </c>
      <c r="N20" s="96" t="s">
        <v>594</v>
      </c>
      <c r="O20" s="96" t="s">
        <v>639</v>
      </c>
    </row>
    <row r="21" spans="1:15" ht="42" x14ac:dyDescent="0.25">
      <c r="A21" s="168">
        <v>20</v>
      </c>
      <c r="B21" s="24" t="s">
        <v>68</v>
      </c>
      <c r="C21" s="23" t="s">
        <v>0</v>
      </c>
      <c r="D21" s="23" t="s">
        <v>2</v>
      </c>
      <c r="E21" s="21" t="s">
        <v>13</v>
      </c>
      <c r="F21" s="22" t="s">
        <v>2</v>
      </c>
      <c r="G21" s="21" t="s">
        <v>11</v>
      </c>
      <c r="H21" s="21" t="s">
        <v>11</v>
      </c>
      <c r="I21" s="22" t="s">
        <v>0</v>
      </c>
      <c r="J21" s="26" t="s">
        <v>13</v>
      </c>
      <c r="K21" s="21" t="s">
        <v>0</v>
      </c>
      <c r="L21" s="23" t="s">
        <v>0</v>
      </c>
      <c r="M21" s="101" t="s">
        <v>134</v>
      </c>
      <c r="N21" s="102" t="s">
        <v>132</v>
      </c>
      <c r="O21" s="169" t="s">
        <v>262</v>
      </c>
    </row>
    <row r="22" spans="1:15" ht="42" x14ac:dyDescent="0.25">
      <c r="A22" s="168">
        <v>21</v>
      </c>
      <c r="B22" s="24" t="s">
        <v>63</v>
      </c>
      <c r="C22" s="23" t="s">
        <v>0</v>
      </c>
      <c r="D22" s="23" t="s">
        <v>2</v>
      </c>
      <c r="E22" s="23" t="s">
        <v>13</v>
      </c>
      <c r="F22" s="22" t="s">
        <v>2</v>
      </c>
      <c r="G22" s="21" t="s">
        <v>11</v>
      </c>
      <c r="H22" s="21" t="s">
        <v>11</v>
      </c>
      <c r="I22" s="22" t="s">
        <v>0</v>
      </c>
      <c r="J22" s="22" t="s">
        <v>13</v>
      </c>
      <c r="K22" s="21" t="s">
        <v>0</v>
      </c>
      <c r="L22" s="21" t="s">
        <v>0</v>
      </c>
      <c r="M22" s="98" t="s">
        <v>41</v>
      </c>
      <c r="N22" s="96" t="s">
        <v>43</v>
      </c>
      <c r="O22" s="96" t="s">
        <v>146</v>
      </c>
    </row>
    <row r="23" spans="1:15" ht="42" x14ac:dyDescent="0.25">
      <c r="A23" s="168">
        <v>22</v>
      </c>
      <c r="B23" s="24" t="s">
        <v>70</v>
      </c>
      <c r="C23" s="23" t="s">
        <v>0</v>
      </c>
      <c r="D23" s="23" t="s">
        <v>2</v>
      </c>
      <c r="E23" s="26" t="s">
        <v>13</v>
      </c>
      <c r="F23" s="26" t="s">
        <v>51</v>
      </c>
      <c r="G23" s="21" t="s">
        <v>11</v>
      </c>
      <c r="H23" s="21" t="s">
        <v>11</v>
      </c>
      <c r="I23" s="22" t="s">
        <v>0</v>
      </c>
      <c r="J23" s="26" t="s">
        <v>13</v>
      </c>
      <c r="K23" s="21" t="s">
        <v>0</v>
      </c>
      <c r="L23" s="23" t="s">
        <v>0</v>
      </c>
      <c r="M23" s="98" t="s">
        <v>256</v>
      </c>
      <c r="N23" s="102" t="s">
        <v>255</v>
      </c>
      <c r="O23" s="98" t="s">
        <v>257</v>
      </c>
    </row>
    <row r="24" spans="1:15" ht="42" x14ac:dyDescent="0.25">
      <c r="A24" s="168">
        <v>23</v>
      </c>
      <c r="B24" s="24" t="s">
        <v>66</v>
      </c>
      <c r="C24" s="23" t="s">
        <v>0</v>
      </c>
      <c r="D24" s="23" t="s">
        <v>2</v>
      </c>
      <c r="E24" s="21" t="s">
        <v>13</v>
      </c>
      <c r="F24" s="21" t="s">
        <v>2</v>
      </c>
      <c r="G24" s="23" t="s">
        <v>11</v>
      </c>
      <c r="H24" s="23" t="s">
        <v>11</v>
      </c>
      <c r="I24" s="22" t="s">
        <v>0</v>
      </c>
      <c r="J24" s="22" t="s">
        <v>13</v>
      </c>
      <c r="K24" s="21" t="s">
        <v>0</v>
      </c>
      <c r="L24" s="21" t="s">
        <v>0</v>
      </c>
      <c r="M24" s="98" t="s">
        <v>55</v>
      </c>
      <c r="N24" s="96" t="s">
        <v>57</v>
      </c>
      <c r="O24" s="98" t="s">
        <v>145</v>
      </c>
    </row>
    <row r="25" spans="1:15" ht="42" x14ac:dyDescent="0.25">
      <c r="A25" s="168">
        <v>24</v>
      </c>
      <c r="B25" s="24" t="s">
        <v>64</v>
      </c>
      <c r="C25" s="23" t="s">
        <v>0</v>
      </c>
      <c r="D25" s="23" t="s">
        <v>2</v>
      </c>
      <c r="E25" s="23" t="s">
        <v>13</v>
      </c>
      <c r="F25" s="21" t="s">
        <v>2</v>
      </c>
      <c r="G25" s="21" t="s">
        <v>11</v>
      </c>
      <c r="H25" s="21" t="s">
        <v>11</v>
      </c>
      <c r="I25" s="21" t="s">
        <v>0</v>
      </c>
      <c r="J25" s="22" t="s">
        <v>13</v>
      </c>
      <c r="K25" s="21" t="s">
        <v>0</v>
      </c>
      <c r="L25" s="21" t="s">
        <v>0</v>
      </c>
      <c r="M25" s="98" t="s">
        <v>40</v>
      </c>
      <c r="N25" s="96" t="s">
        <v>44</v>
      </c>
      <c r="O25" s="96" t="s">
        <v>147</v>
      </c>
    </row>
    <row r="26" spans="1:15" ht="42" x14ac:dyDescent="0.25">
      <c r="A26" s="168">
        <v>25</v>
      </c>
      <c r="B26" s="12" t="s">
        <v>72</v>
      </c>
      <c r="C26" s="23" t="s">
        <v>0</v>
      </c>
      <c r="D26" s="22" t="s">
        <v>2</v>
      </c>
      <c r="E26" s="21" t="s">
        <v>13</v>
      </c>
      <c r="F26" s="23" t="s">
        <v>2</v>
      </c>
      <c r="G26" s="21" t="s">
        <v>11</v>
      </c>
      <c r="H26" s="21" t="s">
        <v>11</v>
      </c>
      <c r="I26" s="22" t="s">
        <v>0</v>
      </c>
      <c r="J26" s="26" t="s">
        <v>13</v>
      </c>
      <c r="K26" s="26" t="s">
        <v>0</v>
      </c>
      <c r="L26" s="23" t="s">
        <v>0</v>
      </c>
      <c r="M26" s="98" t="s">
        <v>267</v>
      </c>
      <c r="N26" s="102" t="s">
        <v>578</v>
      </c>
      <c r="O26" s="98" t="s">
        <v>595</v>
      </c>
    </row>
    <row r="27" spans="1:15" ht="63" x14ac:dyDescent="0.25">
      <c r="A27" s="168">
        <v>26</v>
      </c>
      <c r="B27" s="24" t="s">
        <v>59</v>
      </c>
      <c r="C27" s="23" t="s">
        <v>0</v>
      </c>
      <c r="D27" s="23" t="s">
        <v>2</v>
      </c>
      <c r="E27" s="23" t="s">
        <v>13</v>
      </c>
      <c r="F27" s="23" t="s">
        <v>2</v>
      </c>
      <c r="G27" s="21" t="s">
        <v>11</v>
      </c>
      <c r="H27" s="21" t="s">
        <v>11</v>
      </c>
      <c r="I27" s="23" t="s">
        <v>0</v>
      </c>
      <c r="J27" s="21" t="s">
        <v>13</v>
      </c>
      <c r="K27" s="21" t="s">
        <v>0</v>
      </c>
      <c r="L27" s="21" t="s">
        <v>0</v>
      </c>
      <c r="M27" s="98" t="s">
        <v>28</v>
      </c>
      <c r="N27" s="104" t="s">
        <v>29</v>
      </c>
      <c r="O27" s="98" t="s">
        <v>42</v>
      </c>
    </row>
    <row r="28" spans="1:15" ht="63" x14ac:dyDescent="0.25">
      <c r="A28" s="168">
        <v>27</v>
      </c>
      <c r="B28" s="24" t="s">
        <v>74</v>
      </c>
      <c r="C28" s="23" t="s">
        <v>0</v>
      </c>
      <c r="D28" s="22" t="s">
        <v>2</v>
      </c>
      <c r="E28" s="21" t="s">
        <v>13</v>
      </c>
      <c r="F28" s="23" t="s">
        <v>2</v>
      </c>
      <c r="G28" s="21" t="s">
        <v>11</v>
      </c>
      <c r="H28" s="21" t="s">
        <v>11</v>
      </c>
      <c r="I28" s="22" t="s">
        <v>0</v>
      </c>
      <c r="J28" s="26" t="s">
        <v>13</v>
      </c>
      <c r="K28" s="26" t="s">
        <v>0</v>
      </c>
      <c r="L28" s="23" t="s">
        <v>0</v>
      </c>
      <c r="M28" s="98" t="s">
        <v>591</v>
      </c>
      <c r="N28" s="96" t="s">
        <v>594</v>
      </c>
      <c r="O28" s="98" t="s">
        <v>618</v>
      </c>
    </row>
    <row r="29" spans="1:15" ht="42" x14ac:dyDescent="0.25">
      <c r="A29" s="168">
        <v>28</v>
      </c>
      <c r="B29" s="12" t="s">
        <v>62</v>
      </c>
      <c r="C29" s="21" t="s">
        <v>0</v>
      </c>
      <c r="D29" s="21" t="s">
        <v>2</v>
      </c>
      <c r="E29" s="21" t="s">
        <v>13</v>
      </c>
      <c r="F29" s="21" t="s">
        <v>2</v>
      </c>
      <c r="G29" s="21" t="s">
        <v>11</v>
      </c>
      <c r="H29" s="21" t="s">
        <v>11</v>
      </c>
      <c r="I29" s="21" t="s">
        <v>27</v>
      </c>
      <c r="J29" s="22" t="s">
        <v>13</v>
      </c>
      <c r="K29" s="21" t="s">
        <v>0</v>
      </c>
      <c r="L29" s="21" t="s">
        <v>0</v>
      </c>
      <c r="M29" s="96" t="s">
        <v>37</v>
      </c>
      <c r="N29" s="96" t="s">
        <v>35</v>
      </c>
      <c r="O29" s="96" t="s">
        <v>148</v>
      </c>
    </row>
    <row r="30" spans="1:15" ht="42" x14ac:dyDescent="0.25">
      <c r="A30" s="168">
        <v>29</v>
      </c>
      <c r="B30" s="12" t="s">
        <v>4</v>
      </c>
      <c r="C30" s="23" t="s">
        <v>0</v>
      </c>
      <c r="D30" s="23" t="s">
        <v>2</v>
      </c>
      <c r="E30" s="22" t="s">
        <v>26</v>
      </c>
      <c r="F30" s="21" t="s">
        <v>2</v>
      </c>
      <c r="G30" s="21" t="s">
        <v>11</v>
      </c>
      <c r="H30" s="21" t="s">
        <v>11</v>
      </c>
      <c r="I30" s="22" t="s">
        <v>0</v>
      </c>
      <c r="J30" s="22" t="s">
        <v>13</v>
      </c>
      <c r="K30" s="21" t="s">
        <v>0</v>
      </c>
      <c r="L30" s="23" t="s">
        <v>0</v>
      </c>
      <c r="M30" s="98" t="s">
        <v>55</v>
      </c>
      <c r="N30" s="96" t="s">
        <v>56</v>
      </c>
      <c r="O30" s="98" t="s">
        <v>143</v>
      </c>
    </row>
    <row r="31" spans="1:15" ht="42" x14ac:dyDescent="0.25">
      <c r="A31" s="168">
        <v>30</v>
      </c>
      <c r="B31" s="24" t="s">
        <v>88</v>
      </c>
      <c r="C31" s="21" t="s">
        <v>27</v>
      </c>
      <c r="D31" s="21" t="s">
        <v>2</v>
      </c>
      <c r="E31" s="21" t="s">
        <v>26</v>
      </c>
      <c r="F31" s="21" t="s">
        <v>2</v>
      </c>
      <c r="G31" s="21" t="s">
        <v>11</v>
      </c>
      <c r="H31" s="21" t="s">
        <v>11</v>
      </c>
      <c r="I31" s="22" t="s">
        <v>0</v>
      </c>
      <c r="J31" s="26" t="s">
        <v>13</v>
      </c>
      <c r="K31" s="26" t="s">
        <v>0</v>
      </c>
      <c r="L31" s="23" t="s">
        <v>0</v>
      </c>
      <c r="M31" s="98" t="s">
        <v>584</v>
      </c>
      <c r="N31" s="102" t="s">
        <v>585</v>
      </c>
      <c r="O31" s="98" t="s">
        <v>607</v>
      </c>
    </row>
    <row r="32" spans="1:15" ht="42" x14ac:dyDescent="0.25">
      <c r="A32" s="168">
        <v>31</v>
      </c>
      <c r="B32" s="12" t="s">
        <v>122</v>
      </c>
      <c r="C32" s="21" t="s">
        <v>27</v>
      </c>
      <c r="D32" s="26" t="s">
        <v>51</v>
      </c>
      <c r="E32" s="21" t="s">
        <v>26</v>
      </c>
      <c r="F32" s="21" t="s">
        <v>2</v>
      </c>
      <c r="G32" s="181" t="s">
        <v>11</v>
      </c>
      <c r="H32" s="21" t="s">
        <v>11</v>
      </c>
      <c r="I32" s="22" t="s">
        <v>0</v>
      </c>
      <c r="J32" s="26" t="s">
        <v>13</v>
      </c>
      <c r="K32" s="26" t="s">
        <v>0</v>
      </c>
      <c r="L32" s="23" t="s">
        <v>0</v>
      </c>
      <c r="M32" s="98" t="s">
        <v>602</v>
      </c>
      <c r="N32" s="96" t="s">
        <v>603</v>
      </c>
      <c r="O32" s="98" t="s">
        <v>644</v>
      </c>
    </row>
    <row r="33" spans="1:74" ht="42" x14ac:dyDescent="0.25">
      <c r="A33" s="168">
        <v>32</v>
      </c>
      <c r="B33" s="24" t="s">
        <v>87</v>
      </c>
      <c r="C33" s="21" t="s">
        <v>27</v>
      </c>
      <c r="D33" s="26" t="s">
        <v>2</v>
      </c>
      <c r="E33" s="26" t="s">
        <v>13</v>
      </c>
      <c r="F33" s="21" t="s">
        <v>2</v>
      </c>
      <c r="G33" s="21" t="s">
        <v>11</v>
      </c>
      <c r="H33" s="21" t="s">
        <v>11</v>
      </c>
      <c r="I33" s="22" t="s">
        <v>0</v>
      </c>
      <c r="J33" s="26" t="s">
        <v>13</v>
      </c>
      <c r="K33" s="26" t="s">
        <v>0</v>
      </c>
      <c r="L33" s="23" t="s">
        <v>0</v>
      </c>
      <c r="M33" s="96" t="s">
        <v>599</v>
      </c>
      <c r="N33" s="96" t="s">
        <v>600</v>
      </c>
      <c r="O33" s="98" t="s">
        <v>646</v>
      </c>
    </row>
    <row r="34" spans="1:74" ht="42" x14ac:dyDescent="0.25">
      <c r="A34" s="168">
        <v>33</v>
      </c>
      <c r="B34" s="12" t="s">
        <v>126</v>
      </c>
      <c r="C34" s="21" t="s">
        <v>0</v>
      </c>
      <c r="D34" s="21" t="s">
        <v>2</v>
      </c>
      <c r="E34" s="21" t="s">
        <v>26</v>
      </c>
      <c r="F34" s="21" t="s">
        <v>2</v>
      </c>
      <c r="G34" s="21" t="s">
        <v>11</v>
      </c>
      <c r="H34" s="21" t="s">
        <v>11</v>
      </c>
      <c r="I34" s="22" t="s">
        <v>0</v>
      </c>
      <c r="J34" s="26" t="s">
        <v>13</v>
      </c>
      <c r="K34" s="26" t="s">
        <v>0</v>
      </c>
      <c r="L34" s="23" t="s">
        <v>0</v>
      </c>
      <c r="M34" s="98" t="s">
        <v>601</v>
      </c>
      <c r="N34" s="96" t="s">
        <v>612</v>
      </c>
      <c r="O34" s="98" t="s">
        <v>645</v>
      </c>
    </row>
    <row r="35" spans="1:74" ht="63" x14ac:dyDescent="0.25">
      <c r="A35" s="168">
        <v>34</v>
      </c>
      <c r="B35" s="24" t="s">
        <v>89</v>
      </c>
      <c r="C35" s="182" t="s">
        <v>27</v>
      </c>
      <c r="D35" s="26" t="s">
        <v>2</v>
      </c>
      <c r="E35" s="21" t="s">
        <v>26</v>
      </c>
      <c r="F35" s="21" t="s">
        <v>2</v>
      </c>
      <c r="G35" s="181" t="s">
        <v>11</v>
      </c>
      <c r="H35" s="21" t="s">
        <v>11</v>
      </c>
      <c r="I35" s="22" t="s">
        <v>0</v>
      </c>
      <c r="J35" s="26" t="s">
        <v>13</v>
      </c>
      <c r="K35" s="26" t="s">
        <v>0</v>
      </c>
      <c r="L35" s="26" t="s">
        <v>0</v>
      </c>
      <c r="M35" s="98" t="s">
        <v>615</v>
      </c>
      <c r="N35" s="96" t="s">
        <v>616</v>
      </c>
      <c r="O35" s="98" t="s">
        <v>636</v>
      </c>
    </row>
    <row r="36" spans="1:74" ht="42" x14ac:dyDescent="0.25">
      <c r="A36" s="168">
        <v>35</v>
      </c>
      <c r="B36" s="12" t="s">
        <v>78</v>
      </c>
      <c r="C36" s="21" t="s">
        <v>0</v>
      </c>
      <c r="D36" s="23" t="s">
        <v>2</v>
      </c>
      <c r="E36" s="21" t="s">
        <v>26</v>
      </c>
      <c r="F36" s="23" t="s">
        <v>2</v>
      </c>
      <c r="G36" s="21" t="s">
        <v>11</v>
      </c>
      <c r="H36" s="21" t="s">
        <v>11</v>
      </c>
      <c r="I36" s="22" t="s">
        <v>0</v>
      </c>
      <c r="J36" s="26" t="s">
        <v>13</v>
      </c>
      <c r="K36" s="26" t="s">
        <v>0</v>
      </c>
      <c r="L36" s="26" t="s">
        <v>0</v>
      </c>
      <c r="M36" s="98" t="s">
        <v>606</v>
      </c>
      <c r="N36" s="96" t="s">
        <v>613</v>
      </c>
      <c r="O36" s="98" t="s">
        <v>647</v>
      </c>
    </row>
    <row r="37" spans="1:74" ht="63" x14ac:dyDescent="0.25">
      <c r="A37" s="168">
        <v>36</v>
      </c>
      <c r="B37" s="12" t="s">
        <v>76</v>
      </c>
      <c r="C37" s="21" t="s">
        <v>0</v>
      </c>
      <c r="D37" s="21" t="s">
        <v>2</v>
      </c>
      <c r="E37" s="21" t="s">
        <v>13</v>
      </c>
      <c r="F37" s="23" t="s">
        <v>2</v>
      </c>
      <c r="G37" s="21" t="s">
        <v>11</v>
      </c>
      <c r="H37" s="21" t="s">
        <v>11</v>
      </c>
      <c r="I37" s="22" t="s">
        <v>0</v>
      </c>
      <c r="J37" s="26" t="s">
        <v>13</v>
      </c>
      <c r="K37" s="26" t="s">
        <v>0</v>
      </c>
      <c r="L37" s="26" t="s">
        <v>0</v>
      </c>
      <c r="M37" s="98" t="s">
        <v>617</v>
      </c>
      <c r="N37" s="96" t="s">
        <v>616</v>
      </c>
      <c r="O37" s="98" t="s">
        <v>648</v>
      </c>
    </row>
    <row r="38" spans="1:74" ht="42" x14ac:dyDescent="0.25">
      <c r="A38" s="168">
        <v>37</v>
      </c>
      <c r="B38" s="24" t="s">
        <v>130</v>
      </c>
      <c r="C38" s="182" t="s">
        <v>27</v>
      </c>
      <c r="D38" s="26" t="s">
        <v>2</v>
      </c>
      <c r="E38" s="23" t="s">
        <v>13</v>
      </c>
      <c r="F38" s="21" t="s">
        <v>2</v>
      </c>
      <c r="G38" s="181" t="s">
        <v>11</v>
      </c>
      <c r="H38" s="21" t="s">
        <v>11</v>
      </c>
      <c r="I38" s="22" t="s">
        <v>0</v>
      </c>
      <c r="J38" s="26" t="s">
        <v>13</v>
      </c>
      <c r="K38" s="26" t="s">
        <v>0</v>
      </c>
      <c r="L38" s="26" t="s">
        <v>0</v>
      </c>
      <c r="M38" s="98" t="s">
        <v>607</v>
      </c>
      <c r="N38" s="96" t="s">
        <v>613</v>
      </c>
      <c r="O38" s="98" t="s">
        <v>647</v>
      </c>
    </row>
    <row r="39" spans="1:74" s="3" customFormat="1" ht="42" x14ac:dyDescent="0.25">
      <c r="A39" s="168">
        <v>38</v>
      </c>
      <c r="B39" s="24" t="s">
        <v>109</v>
      </c>
      <c r="C39" s="21" t="s">
        <v>27</v>
      </c>
      <c r="D39" s="26" t="s">
        <v>2</v>
      </c>
      <c r="E39" s="21" t="s">
        <v>13</v>
      </c>
      <c r="F39" s="21" t="s">
        <v>2</v>
      </c>
      <c r="G39" s="21" t="s">
        <v>11</v>
      </c>
      <c r="H39" s="21" t="s">
        <v>11</v>
      </c>
      <c r="I39" s="22" t="s">
        <v>579</v>
      </c>
      <c r="J39" s="26" t="s">
        <v>13</v>
      </c>
      <c r="K39" s="26" t="s">
        <v>0</v>
      </c>
      <c r="L39" s="26" t="s">
        <v>0</v>
      </c>
      <c r="M39" s="98" t="s">
        <v>619</v>
      </c>
      <c r="N39" s="96" t="s">
        <v>620</v>
      </c>
      <c r="O39" s="98" t="s">
        <v>649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ht="42" x14ac:dyDescent="0.25">
      <c r="A40" s="168">
        <v>39</v>
      </c>
      <c r="B40" s="29" t="s">
        <v>622</v>
      </c>
      <c r="C40" s="15" t="s">
        <v>27</v>
      </c>
      <c r="D40" s="27" t="s">
        <v>2</v>
      </c>
      <c r="E40" s="35" t="s">
        <v>13</v>
      </c>
      <c r="F40" s="25" t="s">
        <v>2</v>
      </c>
      <c r="G40" s="25" t="s">
        <v>2</v>
      </c>
      <c r="H40" s="179" t="s">
        <v>623</v>
      </c>
      <c r="I40" s="45"/>
      <c r="J40" s="36"/>
      <c r="K40" s="36"/>
      <c r="L40" s="38"/>
      <c r="M40" s="177"/>
      <c r="N40" s="178"/>
      <c r="O40" s="16"/>
    </row>
    <row r="41" spans="1:74" s="3" customFormat="1" ht="42" x14ac:dyDescent="0.25">
      <c r="A41" s="168">
        <v>40</v>
      </c>
      <c r="B41" s="29" t="s">
        <v>140</v>
      </c>
      <c r="C41" s="15" t="s">
        <v>27</v>
      </c>
      <c r="D41" s="27" t="s">
        <v>2</v>
      </c>
      <c r="E41" s="35" t="s">
        <v>13</v>
      </c>
      <c r="F41" s="25" t="s">
        <v>2</v>
      </c>
      <c r="G41" s="25" t="s">
        <v>2</v>
      </c>
      <c r="H41" s="179" t="s">
        <v>623</v>
      </c>
      <c r="I41" s="16"/>
      <c r="J41" s="16"/>
      <c r="K41" s="16"/>
      <c r="L41" s="16"/>
      <c r="M41" s="16"/>
      <c r="N41" s="16"/>
      <c r="O41" s="16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s="3" customFormat="1" ht="42" x14ac:dyDescent="0.25">
      <c r="A42" s="168">
        <v>41</v>
      </c>
      <c r="B42" s="29" t="s">
        <v>151</v>
      </c>
      <c r="C42" s="15" t="s">
        <v>0</v>
      </c>
      <c r="D42" s="27" t="s">
        <v>2</v>
      </c>
      <c r="E42" s="35" t="s">
        <v>13</v>
      </c>
      <c r="F42" s="25" t="s">
        <v>2</v>
      </c>
      <c r="G42" s="25" t="s">
        <v>2</v>
      </c>
      <c r="H42" s="179" t="s">
        <v>623</v>
      </c>
      <c r="I42" s="16"/>
      <c r="J42" s="16"/>
      <c r="K42" s="16"/>
      <c r="L42" s="16"/>
      <c r="M42" s="16"/>
      <c r="N42" s="16"/>
      <c r="O42" s="16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s="3" customFormat="1" ht="42" x14ac:dyDescent="0.25">
      <c r="A43" s="168">
        <v>42</v>
      </c>
      <c r="B43" s="29" t="s">
        <v>581</v>
      </c>
      <c r="C43" s="15" t="s">
        <v>0</v>
      </c>
      <c r="D43" s="27" t="s">
        <v>172</v>
      </c>
      <c r="E43" s="35" t="s">
        <v>13</v>
      </c>
      <c r="F43" s="25" t="s">
        <v>2</v>
      </c>
      <c r="G43" s="25" t="s">
        <v>2</v>
      </c>
      <c r="H43" s="179" t="s">
        <v>623</v>
      </c>
      <c r="I43" s="16"/>
      <c r="J43" s="16"/>
      <c r="K43" s="16"/>
      <c r="L43" s="16"/>
      <c r="M43" s="16"/>
      <c r="N43" s="16"/>
      <c r="O43" s="16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s="3" customFormat="1" ht="42" x14ac:dyDescent="0.25">
      <c r="A44" s="168">
        <v>43</v>
      </c>
      <c r="B44" s="29" t="s">
        <v>155</v>
      </c>
      <c r="C44" s="15" t="s">
        <v>27</v>
      </c>
      <c r="D44" s="27" t="s">
        <v>2</v>
      </c>
      <c r="E44" s="35" t="s">
        <v>13</v>
      </c>
      <c r="F44" s="25" t="s">
        <v>2</v>
      </c>
      <c r="G44" s="25" t="s">
        <v>2</v>
      </c>
      <c r="H44" s="179" t="s">
        <v>623</v>
      </c>
      <c r="I44" s="8"/>
      <c r="J44" s="8"/>
      <c r="K44" s="8"/>
      <c r="L44" s="8"/>
      <c r="M44" s="8"/>
      <c r="N44" s="8"/>
      <c r="O44" s="8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s="3" customFormat="1" ht="42" x14ac:dyDescent="0.25">
      <c r="A45" s="168">
        <v>44</v>
      </c>
      <c r="B45" s="29" t="s">
        <v>158</v>
      </c>
      <c r="C45" s="15" t="s">
        <v>27</v>
      </c>
      <c r="D45" s="27" t="s">
        <v>2</v>
      </c>
      <c r="E45" s="35" t="s">
        <v>13</v>
      </c>
      <c r="F45" s="25" t="s">
        <v>2</v>
      </c>
      <c r="G45" s="25" t="s">
        <v>2</v>
      </c>
      <c r="H45" s="179" t="s">
        <v>623</v>
      </c>
      <c r="I45" s="16"/>
      <c r="J45" s="16"/>
      <c r="K45" s="16"/>
      <c r="L45" s="16"/>
      <c r="M45" s="16"/>
      <c r="N45" s="16"/>
      <c r="O45" s="16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s="3" customFormat="1" ht="42" x14ac:dyDescent="0.25">
      <c r="A46" s="168">
        <v>45</v>
      </c>
      <c r="B46" s="29" t="s">
        <v>156</v>
      </c>
      <c r="C46" s="15" t="s">
        <v>0</v>
      </c>
      <c r="D46" s="27" t="s">
        <v>2</v>
      </c>
      <c r="E46" s="35" t="s">
        <v>13</v>
      </c>
      <c r="F46" s="25" t="s">
        <v>2</v>
      </c>
      <c r="G46" s="25" t="s">
        <v>2</v>
      </c>
      <c r="H46" s="179" t="s">
        <v>623</v>
      </c>
      <c r="I46" s="8"/>
      <c r="J46" s="8"/>
      <c r="K46" s="8"/>
      <c r="L46" s="8"/>
      <c r="M46" s="8"/>
      <c r="N46" s="8"/>
      <c r="O46" s="8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s="3" customFormat="1" ht="42" x14ac:dyDescent="0.25">
      <c r="A47" s="168">
        <v>46</v>
      </c>
      <c r="B47" s="29" t="s">
        <v>131</v>
      </c>
      <c r="C47" s="15" t="s">
        <v>27</v>
      </c>
      <c r="D47" s="27" t="s">
        <v>2</v>
      </c>
      <c r="E47" s="35" t="s">
        <v>258</v>
      </c>
      <c r="F47" s="25" t="s">
        <v>2</v>
      </c>
      <c r="G47" s="25" t="s">
        <v>2</v>
      </c>
      <c r="H47" s="179" t="s">
        <v>623</v>
      </c>
      <c r="I47" s="16"/>
      <c r="J47" s="16"/>
      <c r="K47" s="16"/>
      <c r="L47" s="16"/>
      <c r="M47" s="16"/>
      <c r="N47" s="16"/>
      <c r="O47" s="16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s="3" customFormat="1" ht="42" x14ac:dyDescent="0.25">
      <c r="A48" s="168">
        <v>47</v>
      </c>
      <c r="B48" s="28" t="s">
        <v>104</v>
      </c>
      <c r="C48" s="15" t="s">
        <v>27</v>
      </c>
      <c r="D48" s="37" t="s">
        <v>51</v>
      </c>
      <c r="E48" s="25" t="s">
        <v>13</v>
      </c>
      <c r="F48" s="25" t="s">
        <v>2</v>
      </c>
      <c r="G48" s="25" t="s">
        <v>2</v>
      </c>
      <c r="H48" s="179" t="s">
        <v>705</v>
      </c>
      <c r="I48" s="18"/>
      <c r="J48" s="18"/>
      <c r="K48" s="18"/>
      <c r="L48" s="18"/>
      <c r="M48" s="18"/>
      <c r="N48" s="18"/>
      <c r="O48" s="1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s="3" customFormat="1" ht="42" x14ac:dyDescent="0.25">
      <c r="A49" s="168">
        <v>48</v>
      </c>
      <c r="B49" s="28" t="s">
        <v>101</v>
      </c>
      <c r="C49" s="15" t="s">
        <v>27</v>
      </c>
      <c r="D49" s="37" t="s">
        <v>51</v>
      </c>
      <c r="E49" s="25" t="s">
        <v>13</v>
      </c>
      <c r="F49" s="25" t="s">
        <v>2</v>
      </c>
      <c r="G49" s="25" t="s">
        <v>2</v>
      </c>
      <c r="H49" s="179" t="s">
        <v>697</v>
      </c>
      <c r="I49" s="16"/>
      <c r="J49" s="16"/>
      <c r="K49" s="16"/>
      <c r="L49" s="16"/>
      <c r="M49" s="16"/>
      <c r="N49" s="16"/>
      <c r="O49" s="16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s="3" customFormat="1" ht="42" x14ac:dyDescent="0.25">
      <c r="A50" s="168">
        <v>49</v>
      </c>
      <c r="B50" s="29" t="s">
        <v>173</v>
      </c>
      <c r="C50" s="15" t="s">
        <v>0</v>
      </c>
      <c r="D50" s="27" t="s">
        <v>2</v>
      </c>
      <c r="E50" s="35" t="s">
        <v>258</v>
      </c>
      <c r="F50" s="25" t="s">
        <v>2</v>
      </c>
      <c r="G50" s="25" t="s">
        <v>2</v>
      </c>
      <c r="H50" s="179" t="s">
        <v>705</v>
      </c>
      <c r="I50" s="8"/>
      <c r="J50" s="8"/>
      <c r="K50" s="8"/>
      <c r="L50" s="8"/>
      <c r="M50" s="8"/>
      <c r="N50" s="8"/>
      <c r="O50" s="8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s="3" customFormat="1" ht="42" x14ac:dyDescent="0.25">
      <c r="A51" s="168">
        <v>50</v>
      </c>
      <c r="B51" s="28" t="s">
        <v>82</v>
      </c>
      <c r="C51" s="15" t="s">
        <v>0</v>
      </c>
      <c r="D51" s="25" t="s">
        <v>2</v>
      </c>
      <c r="E51" s="25" t="s">
        <v>26</v>
      </c>
      <c r="F51" s="25" t="s">
        <v>2</v>
      </c>
      <c r="G51" s="25" t="s">
        <v>2</v>
      </c>
      <c r="H51" s="179" t="s">
        <v>705</v>
      </c>
      <c r="I51" s="16"/>
      <c r="J51" s="16"/>
      <c r="K51" s="16"/>
      <c r="L51" s="16"/>
      <c r="M51" s="16"/>
      <c r="N51" s="16"/>
      <c r="O51" s="16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s="3" customFormat="1" ht="42" x14ac:dyDescent="0.25">
      <c r="A52" s="168">
        <v>51</v>
      </c>
      <c r="B52" s="29" t="s">
        <v>46</v>
      </c>
      <c r="C52" s="15" t="s">
        <v>0</v>
      </c>
      <c r="D52" s="37" t="s">
        <v>51</v>
      </c>
      <c r="E52" s="35" t="s">
        <v>13</v>
      </c>
      <c r="F52" s="179" t="s">
        <v>623</v>
      </c>
      <c r="G52" s="42"/>
      <c r="H52" s="16"/>
      <c r="I52" s="16"/>
      <c r="J52" s="16"/>
      <c r="K52" s="16"/>
      <c r="L52" s="16"/>
      <c r="M52" s="16"/>
      <c r="N52" s="16"/>
      <c r="O52" s="16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3" customFormat="1" ht="42" x14ac:dyDescent="0.25">
      <c r="A53" s="168">
        <v>52</v>
      </c>
      <c r="B53" s="29" t="s">
        <v>93</v>
      </c>
      <c r="C53" s="15" t="s">
        <v>27</v>
      </c>
      <c r="D53" s="27" t="s">
        <v>2</v>
      </c>
      <c r="E53" s="35" t="s">
        <v>13</v>
      </c>
      <c r="F53" s="179" t="s">
        <v>705</v>
      </c>
      <c r="G53" s="42"/>
      <c r="H53" s="16"/>
      <c r="I53" s="16"/>
      <c r="J53" s="16"/>
      <c r="K53" s="16"/>
      <c r="L53" s="16"/>
      <c r="M53" s="16"/>
      <c r="N53" s="16"/>
      <c r="O53" s="16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3" customFormat="1" ht="42" x14ac:dyDescent="0.25">
      <c r="A54" s="168">
        <v>53</v>
      </c>
      <c r="B54" s="29" t="s">
        <v>259</v>
      </c>
      <c r="C54" s="15" t="s">
        <v>0</v>
      </c>
      <c r="D54" s="27" t="s">
        <v>2</v>
      </c>
      <c r="E54" s="35" t="s">
        <v>13</v>
      </c>
      <c r="F54" s="179" t="s">
        <v>623</v>
      </c>
      <c r="G54" s="16"/>
      <c r="H54" s="16"/>
      <c r="I54" s="16"/>
      <c r="J54" s="16"/>
      <c r="K54" s="16"/>
      <c r="L54" s="16"/>
      <c r="M54" s="16"/>
      <c r="N54" s="16"/>
      <c r="O54" s="16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3" customFormat="1" ht="37.5" x14ac:dyDescent="0.25">
      <c r="A55" s="168">
        <v>54</v>
      </c>
      <c r="B55" s="29" t="s">
        <v>593</v>
      </c>
      <c r="C55" s="25" t="s">
        <v>1</v>
      </c>
      <c r="D55" s="27" t="s">
        <v>2</v>
      </c>
      <c r="E55" s="35" t="s">
        <v>13</v>
      </c>
      <c r="F55" s="179"/>
      <c r="G55" s="16"/>
      <c r="H55" s="16"/>
      <c r="I55" s="16"/>
      <c r="J55" s="16"/>
      <c r="K55" s="16"/>
      <c r="L55" s="16"/>
      <c r="M55" s="16"/>
      <c r="N55" s="16"/>
      <c r="O55" s="16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3" customFormat="1" ht="42" x14ac:dyDescent="0.25">
      <c r="A56" s="168">
        <v>55</v>
      </c>
      <c r="B56" s="29" t="s">
        <v>174</v>
      </c>
      <c r="C56" s="15" t="s">
        <v>27</v>
      </c>
      <c r="D56" s="27" t="s">
        <v>2</v>
      </c>
      <c r="E56" s="35" t="s">
        <v>13</v>
      </c>
      <c r="F56" s="179" t="s">
        <v>705</v>
      </c>
      <c r="G56" s="16"/>
      <c r="H56" s="16"/>
      <c r="I56" s="16"/>
      <c r="J56" s="16"/>
      <c r="K56" s="16"/>
      <c r="L56" s="16"/>
      <c r="M56" s="16"/>
      <c r="N56" s="16"/>
      <c r="O56" s="1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ht="42" x14ac:dyDescent="0.25">
      <c r="A57" s="168">
        <v>56</v>
      </c>
      <c r="B57" s="29" t="s">
        <v>113</v>
      </c>
      <c r="C57" s="15" t="s">
        <v>0</v>
      </c>
      <c r="D57" s="27" t="s">
        <v>2</v>
      </c>
      <c r="E57" s="35" t="s">
        <v>13</v>
      </c>
      <c r="F57" s="179" t="s">
        <v>705</v>
      </c>
      <c r="G57" s="16"/>
      <c r="H57" s="16"/>
      <c r="I57" s="16"/>
      <c r="J57" s="16"/>
      <c r="K57" s="16"/>
      <c r="L57" s="16"/>
      <c r="M57" s="16"/>
      <c r="N57" s="16"/>
      <c r="O57" s="16"/>
    </row>
    <row r="58" spans="1:74" s="3" customFormat="1" ht="42" x14ac:dyDescent="0.25">
      <c r="A58" s="168">
        <v>57</v>
      </c>
      <c r="B58" s="29" t="s">
        <v>152</v>
      </c>
      <c r="C58" s="15" t="s">
        <v>27</v>
      </c>
      <c r="D58" s="27" t="s">
        <v>2</v>
      </c>
      <c r="E58" s="179" t="s">
        <v>623</v>
      </c>
      <c r="F58" s="42"/>
      <c r="G58" s="36"/>
      <c r="H58" s="8"/>
      <c r="I58" s="8"/>
      <c r="J58" s="8"/>
      <c r="K58" s="8"/>
      <c r="L58" s="8"/>
      <c r="M58" s="8"/>
      <c r="N58" s="8"/>
      <c r="O58" s="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s="3" customFormat="1" ht="42" x14ac:dyDescent="0.25">
      <c r="A59" s="168">
        <v>58</v>
      </c>
      <c r="B59" s="28" t="s">
        <v>94</v>
      </c>
      <c r="C59" s="14" t="s">
        <v>0</v>
      </c>
      <c r="D59" s="35" t="s">
        <v>2</v>
      </c>
      <c r="E59" s="179" t="s">
        <v>623</v>
      </c>
      <c r="F59" s="38"/>
      <c r="G59" s="19"/>
      <c r="H59" s="19"/>
      <c r="I59" s="19"/>
      <c r="J59" s="19"/>
      <c r="K59" s="19"/>
      <c r="L59" s="16"/>
      <c r="M59" s="16"/>
      <c r="N59" s="16"/>
      <c r="O59" s="16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1:74" s="3" customFormat="1" ht="42" x14ac:dyDescent="0.25">
      <c r="A60" s="168">
        <v>59</v>
      </c>
      <c r="B60" s="29" t="s">
        <v>604</v>
      </c>
      <c r="C60" s="15" t="s">
        <v>0</v>
      </c>
      <c r="D60" s="27" t="s">
        <v>2</v>
      </c>
      <c r="E60" s="179" t="s">
        <v>623</v>
      </c>
      <c r="F60" s="38"/>
      <c r="G60" s="19"/>
      <c r="H60" s="19"/>
      <c r="I60" s="19"/>
      <c r="J60" s="19"/>
      <c r="K60" s="19"/>
      <c r="L60" s="16"/>
      <c r="M60" s="16"/>
      <c r="N60" s="16"/>
      <c r="O60" s="16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</row>
    <row r="61" spans="1:74" s="3" customFormat="1" ht="42" x14ac:dyDescent="0.25">
      <c r="A61" s="168">
        <v>60</v>
      </c>
      <c r="B61" s="29" t="s">
        <v>580</v>
      </c>
      <c r="C61" s="15" t="s">
        <v>27</v>
      </c>
      <c r="D61" s="27" t="s">
        <v>2</v>
      </c>
      <c r="E61" s="179" t="s">
        <v>623</v>
      </c>
      <c r="F61" s="38"/>
      <c r="G61" s="19"/>
      <c r="H61" s="19"/>
      <c r="I61" s="19"/>
      <c r="J61" s="19"/>
      <c r="K61" s="19"/>
      <c r="L61" s="16"/>
      <c r="M61" s="16"/>
      <c r="N61" s="16"/>
      <c r="O61" s="16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s="3" customFormat="1" ht="42" x14ac:dyDescent="0.25">
      <c r="A62" s="168">
        <v>61</v>
      </c>
      <c r="B62" s="29" t="s">
        <v>116</v>
      </c>
      <c r="C62" s="15" t="s">
        <v>0</v>
      </c>
      <c r="D62" s="27" t="s">
        <v>2</v>
      </c>
      <c r="E62" s="179" t="s">
        <v>623</v>
      </c>
      <c r="F62" s="38"/>
      <c r="G62" s="19"/>
      <c r="H62" s="19"/>
      <c r="I62" s="19"/>
      <c r="J62" s="19"/>
      <c r="K62" s="19"/>
      <c r="L62" s="16"/>
      <c r="M62" s="16"/>
      <c r="N62" s="16"/>
      <c r="O62" s="16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1:74" s="3" customFormat="1" ht="42" x14ac:dyDescent="0.25">
      <c r="A63" s="168">
        <v>62</v>
      </c>
      <c r="B63" s="29" t="s">
        <v>110</v>
      </c>
      <c r="C63" s="15" t="s">
        <v>0</v>
      </c>
      <c r="D63" s="27" t="s">
        <v>2</v>
      </c>
      <c r="E63" s="179" t="s">
        <v>623</v>
      </c>
      <c r="F63" s="38"/>
      <c r="G63" s="19"/>
      <c r="H63" s="19"/>
      <c r="I63" s="19"/>
      <c r="J63" s="19"/>
      <c r="K63" s="19"/>
      <c r="L63" s="16"/>
      <c r="M63" s="16"/>
      <c r="N63" s="16"/>
      <c r="O63" s="16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1:74" s="3" customFormat="1" ht="37.5" x14ac:dyDescent="0.25">
      <c r="A64" s="168">
        <v>63</v>
      </c>
      <c r="B64" s="29" t="s">
        <v>141</v>
      </c>
      <c r="C64" s="15" t="s">
        <v>27</v>
      </c>
      <c r="D64" s="27" t="s">
        <v>2</v>
      </c>
      <c r="E64" s="38"/>
      <c r="F64" s="36"/>
      <c r="G64" s="16"/>
      <c r="H64" s="16"/>
      <c r="I64" s="16"/>
      <c r="J64" s="16"/>
      <c r="K64" s="16"/>
      <c r="L64" s="16"/>
      <c r="M64" s="16"/>
      <c r="N64" s="16"/>
      <c r="O64" s="16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1:74" s="3" customFormat="1" ht="37.5" x14ac:dyDescent="0.25">
      <c r="A65" s="168">
        <v>64</v>
      </c>
      <c r="B65" s="29" t="s">
        <v>137</v>
      </c>
      <c r="C65" s="15" t="s">
        <v>27</v>
      </c>
      <c r="D65" s="27" t="s">
        <v>2</v>
      </c>
      <c r="E65" s="38"/>
      <c r="F65" s="36"/>
      <c r="G65" s="16"/>
      <c r="H65" s="16"/>
      <c r="I65" s="16"/>
      <c r="J65" s="16"/>
      <c r="K65" s="16"/>
      <c r="L65" s="16"/>
      <c r="M65" s="16"/>
      <c r="N65" s="16"/>
      <c r="O65" s="16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4" ht="37.5" x14ac:dyDescent="0.25">
      <c r="A66" s="168">
        <v>65</v>
      </c>
      <c r="B66" s="29" t="s">
        <v>129</v>
      </c>
      <c r="C66" s="15" t="s">
        <v>27</v>
      </c>
      <c r="D66" s="27" t="s">
        <v>2</v>
      </c>
      <c r="E66" s="38"/>
      <c r="F66" s="36"/>
      <c r="G66" s="16"/>
      <c r="H66" s="16"/>
      <c r="I66" s="16"/>
      <c r="J66" s="16"/>
      <c r="K66" s="16"/>
      <c r="L66" s="16"/>
      <c r="M66" s="16"/>
      <c r="N66" s="16"/>
      <c r="O66" s="16"/>
    </row>
    <row r="67" spans="1:74" ht="37.5" x14ac:dyDescent="0.25">
      <c r="A67" s="168">
        <v>66</v>
      </c>
      <c r="B67" s="29" t="s">
        <v>153</v>
      </c>
      <c r="C67" s="15" t="s">
        <v>27</v>
      </c>
      <c r="D67" s="27" t="s">
        <v>2</v>
      </c>
      <c r="E67" s="38"/>
      <c r="F67" s="36"/>
      <c r="G67" s="16"/>
      <c r="H67" s="16"/>
      <c r="I67" s="16"/>
      <c r="J67" s="16"/>
      <c r="K67" s="16"/>
      <c r="L67" s="16"/>
      <c r="M67" s="16"/>
      <c r="N67" s="16"/>
      <c r="O67" s="16"/>
    </row>
    <row r="68" spans="1:74" ht="42" x14ac:dyDescent="0.25">
      <c r="A68" s="168">
        <v>67</v>
      </c>
      <c r="B68" s="29" t="s">
        <v>160</v>
      </c>
      <c r="C68" s="15" t="s">
        <v>0</v>
      </c>
      <c r="D68" s="27" t="s">
        <v>2</v>
      </c>
      <c r="E68" s="179" t="s">
        <v>623</v>
      </c>
      <c r="F68" s="36"/>
      <c r="G68" s="16"/>
      <c r="H68" s="16"/>
      <c r="I68" s="16"/>
      <c r="J68" s="16"/>
      <c r="K68" s="16"/>
      <c r="L68" s="16"/>
      <c r="M68" s="16"/>
      <c r="N68" s="16"/>
      <c r="O68" s="16"/>
    </row>
    <row r="69" spans="1:74" ht="37.5" x14ac:dyDescent="0.25">
      <c r="A69" s="168">
        <v>68</v>
      </c>
      <c r="B69" s="29" t="s">
        <v>576</v>
      </c>
      <c r="C69" s="15" t="s">
        <v>0</v>
      </c>
      <c r="D69" s="27" t="s">
        <v>2</v>
      </c>
      <c r="E69" s="38"/>
      <c r="F69" s="36"/>
      <c r="G69" s="16"/>
      <c r="H69" s="16"/>
      <c r="I69" s="16"/>
      <c r="J69" s="16"/>
      <c r="K69" s="16"/>
      <c r="L69" s="16"/>
      <c r="M69" s="16"/>
      <c r="N69" s="16"/>
      <c r="O69" s="16"/>
    </row>
    <row r="70" spans="1:74" ht="42" x14ac:dyDescent="0.25">
      <c r="A70" s="168">
        <v>69</v>
      </c>
      <c r="B70" s="29" t="s">
        <v>150</v>
      </c>
      <c r="C70" s="15" t="s">
        <v>0</v>
      </c>
      <c r="D70" s="27" t="s">
        <v>2</v>
      </c>
      <c r="E70" s="179" t="s">
        <v>705</v>
      </c>
      <c r="F70" s="36"/>
      <c r="G70" s="16"/>
      <c r="H70" s="16"/>
      <c r="I70" s="16"/>
      <c r="J70" s="16"/>
      <c r="K70" s="16"/>
      <c r="L70" s="16"/>
      <c r="M70" s="16"/>
      <c r="N70" s="16"/>
      <c r="O70" s="16"/>
    </row>
    <row r="71" spans="1:74" ht="42" x14ac:dyDescent="0.25">
      <c r="A71" s="168">
        <v>70</v>
      </c>
      <c r="B71" s="29" t="s">
        <v>165</v>
      </c>
      <c r="C71" s="15" t="s">
        <v>0</v>
      </c>
      <c r="D71" s="179" t="s">
        <v>623</v>
      </c>
      <c r="E71" s="38"/>
      <c r="F71" s="36"/>
      <c r="G71" s="16"/>
      <c r="H71" s="16"/>
      <c r="I71" s="16"/>
      <c r="J71" s="16"/>
      <c r="K71" s="16"/>
      <c r="L71" s="16"/>
      <c r="M71" s="16"/>
      <c r="N71" s="16"/>
      <c r="O71" s="16"/>
    </row>
    <row r="72" spans="1:74" ht="42" x14ac:dyDescent="0.25">
      <c r="A72" s="168">
        <v>71</v>
      </c>
      <c r="B72" s="29" t="s">
        <v>610</v>
      </c>
      <c r="C72" s="15" t="s">
        <v>0</v>
      </c>
      <c r="D72" s="179" t="s">
        <v>623</v>
      </c>
      <c r="E72" s="46"/>
      <c r="F72" s="36"/>
      <c r="G72" s="16"/>
      <c r="H72" s="16"/>
      <c r="I72" s="16"/>
      <c r="J72" s="16"/>
      <c r="K72" s="16"/>
      <c r="L72" s="16"/>
      <c r="M72" s="16"/>
      <c r="N72" s="16"/>
      <c r="O72" s="16"/>
    </row>
    <row r="73" spans="1:74" ht="42" x14ac:dyDescent="0.25">
      <c r="A73" s="168">
        <v>72</v>
      </c>
      <c r="B73" s="29" t="s">
        <v>609</v>
      </c>
      <c r="C73" s="15" t="s">
        <v>0</v>
      </c>
      <c r="D73" s="179" t="s">
        <v>705</v>
      </c>
      <c r="E73" s="46"/>
      <c r="F73" s="36"/>
      <c r="G73" s="16"/>
      <c r="H73" s="16"/>
      <c r="I73" s="16"/>
      <c r="J73" s="16"/>
      <c r="K73" s="16"/>
      <c r="L73" s="16"/>
      <c r="M73" s="16"/>
      <c r="N73" s="16"/>
      <c r="O73" s="16"/>
    </row>
    <row r="74" spans="1:74" ht="37.5" x14ac:dyDescent="0.25">
      <c r="A74" s="168">
        <v>73</v>
      </c>
      <c r="B74" s="29" t="s">
        <v>611</v>
      </c>
      <c r="C74" s="15" t="s">
        <v>0</v>
      </c>
      <c r="D74" s="27" t="s">
        <v>2</v>
      </c>
      <c r="E74" s="46"/>
      <c r="F74" s="36"/>
      <c r="G74" s="16"/>
      <c r="H74" s="16"/>
      <c r="I74" s="16"/>
      <c r="J74" s="16"/>
      <c r="K74" s="16"/>
      <c r="L74" s="16"/>
      <c r="M74" s="16"/>
      <c r="N74" s="16"/>
      <c r="O74" s="16"/>
    </row>
    <row r="75" spans="1:74" ht="42" x14ac:dyDescent="0.25">
      <c r="A75" s="168">
        <v>74</v>
      </c>
      <c r="B75" s="32" t="s">
        <v>98</v>
      </c>
      <c r="C75" s="13" t="s">
        <v>27</v>
      </c>
      <c r="D75" s="34" t="s">
        <v>2</v>
      </c>
      <c r="E75" s="34" t="s">
        <v>13</v>
      </c>
      <c r="F75" s="34" t="s">
        <v>2</v>
      </c>
      <c r="G75" s="103" t="s">
        <v>11</v>
      </c>
      <c r="H75" s="34" t="s">
        <v>11</v>
      </c>
      <c r="I75" s="33" t="s">
        <v>0</v>
      </c>
      <c r="J75" s="40" t="s">
        <v>13</v>
      </c>
      <c r="K75" s="40" t="s">
        <v>0</v>
      </c>
      <c r="L75" s="40" t="s">
        <v>0</v>
      </c>
      <c r="M75" s="179" t="s">
        <v>623</v>
      </c>
      <c r="N75" s="16"/>
      <c r="O75" s="16"/>
    </row>
    <row r="76" spans="1:74" s="3" customFormat="1" ht="42" x14ac:dyDescent="0.25">
      <c r="A76" s="168">
        <v>75</v>
      </c>
      <c r="B76" s="32" t="s">
        <v>36</v>
      </c>
      <c r="C76" s="34" t="s">
        <v>0</v>
      </c>
      <c r="D76" s="34" t="s">
        <v>2</v>
      </c>
      <c r="E76" s="33" t="s">
        <v>26</v>
      </c>
      <c r="F76" s="34" t="s">
        <v>2</v>
      </c>
      <c r="G76" s="34" t="s">
        <v>11</v>
      </c>
      <c r="H76" s="34" t="s">
        <v>11</v>
      </c>
      <c r="I76" s="33" t="s">
        <v>0</v>
      </c>
      <c r="J76" s="33" t="s">
        <v>13</v>
      </c>
      <c r="K76" s="33" t="s">
        <v>0</v>
      </c>
      <c r="L76" s="176"/>
      <c r="M76" s="179" t="s">
        <v>623</v>
      </c>
      <c r="N76" s="16"/>
      <c r="O76" s="1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s="3" customFormat="1" ht="42" x14ac:dyDescent="0.25">
      <c r="A77" s="168">
        <v>76</v>
      </c>
      <c r="B77" s="30" t="s">
        <v>91</v>
      </c>
      <c r="C77" s="13" t="s">
        <v>27</v>
      </c>
      <c r="D77" s="40" t="s">
        <v>2</v>
      </c>
      <c r="E77" s="34" t="s">
        <v>13</v>
      </c>
      <c r="F77" s="34" t="s">
        <v>2</v>
      </c>
      <c r="G77" s="103" t="s">
        <v>11</v>
      </c>
      <c r="H77" s="34" t="s">
        <v>11</v>
      </c>
      <c r="I77" s="33" t="s">
        <v>0</v>
      </c>
      <c r="J77" s="40" t="s">
        <v>13</v>
      </c>
      <c r="K77" s="40" t="s">
        <v>0</v>
      </c>
      <c r="L77" s="40" t="s">
        <v>0</v>
      </c>
      <c r="M77" s="179" t="s">
        <v>623</v>
      </c>
      <c r="N77" s="18"/>
      <c r="O77" s="18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1:74" ht="42" x14ac:dyDescent="0.25">
      <c r="A78" s="168">
        <v>77</v>
      </c>
      <c r="B78" s="30" t="s">
        <v>81</v>
      </c>
      <c r="C78" s="39" t="s">
        <v>0</v>
      </c>
      <c r="D78" s="39" t="s">
        <v>2</v>
      </c>
      <c r="E78" s="34" t="s">
        <v>13</v>
      </c>
      <c r="F78" s="34" t="s">
        <v>2</v>
      </c>
      <c r="G78" s="34" t="s">
        <v>11</v>
      </c>
      <c r="H78" s="34" t="s">
        <v>11</v>
      </c>
      <c r="I78" s="33" t="s">
        <v>0</v>
      </c>
      <c r="J78" s="40" t="s">
        <v>13</v>
      </c>
      <c r="K78" s="40" t="s">
        <v>0</v>
      </c>
      <c r="L78" s="40" t="s">
        <v>0</v>
      </c>
      <c r="M78" s="179" t="s">
        <v>623</v>
      </c>
      <c r="N78" s="16"/>
      <c r="O78" s="16"/>
    </row>
    <row r="79" spans="1:74" ht="42" x14ac:dyDescent="0.25">
      <c r="A79" s="168">
        <v>78</v>
      </c>
      <c r="B79" s="32" t="s">
        <v>118</v>
      </c>
      <c r="C79" s="13" t="s">
        <v>27</v>
      </c>
      <c r="D79" s="40" t="s">
        <v>2</v>
      </c>
      <c r="E79" s="39" t="s">
        <v>13</v>
      </c>
      <c r="F79" s="34" t="s">
        <v>2</v>
      </c>
      <c r="G79" s="103" t="s">
        <v>11</v>
      </c>
      <c r="H79" s="34" t="s">
        <v>11</v>
      </c>
      <c r="I79" s="33" t="s">
        <v>0</v>
      </c>
      <c r="J79" s="40" t="s">
        <v>579</v>
      </c>
      <c r="K79" s="40" t="s">
        <v>0</v>
      </c>
      <c r="L79" s="40" t="s">
        <v>0</v>
      </c>
      <c r="M79" s="179" t="s">
        <v>705</v>
      </c>
      <c r="N79" s="16"/>
      <c r="O79" s="16"/>
    </row>
    <row r="80" spans="1:74" ht="37.5" x14ac:dyDescent="0.25">
      <c r="A80" s="168">
        <v>79</v>
      </c>
      <c r="B80" s="175" t="s">
        <v>71</v>
      </c>
      <c r="C80" s="39" t="s">
        <v>0</v>
      </c>
      <c r="D80" s="33" t="s">
        <v>2</v>
      </c>
      <c r="E80" s="34" t="s">
        <v>13</v>
      </c>
      <c r="F80" s="34" t="s">
        <v>51</v>
      </c>
      <c r="G80" s="34" t="s">
        <v>11</v>
      </c>
      <c r="H80" s="34" t="s">
        <v>11</v>
      </c>
      <c r="I80" s="33" t="s">
        <v>0</v>
      </c>
      <c r="J80" s="40" t="s">
        <v>13</v>
      </c>
      <c r="K80" s="40" t="s">
        <v>0</v>
      </c>
      <c r="L80" s="105" t="s">
        <v>260</v>
      </c>
      <c r="M80" s="16"/>
      <c r="N80" s="16"/>
      <c r="O80" s="16"/>
    </row>
    <row r="81" spans="1:74" ht="37.5" x14ac:dyDescent="0.25">
      <c r="A81" s="168">
        <v>80</v>
      </c>
      <c r="B81" s="30" t="s">
        <v>92</v>
      </c>
      <c r="C81" s="13" t="s">
        <v>27</v>
      </c>
      <c r="D81" s="40" t="s">
        <v>2</v>
      </c>
      <c r="E81" s="34" t="s">
        <v>13</v>
      </c>
      <c r="F81" s="34" t="s">
        <v>2</v>
      </c>
      <c r="G81" s="103" t="s">
        <v>11</v>
      </c>
      <c r="H81" s="34" t="s">
        <v>11</v>
      </c>
      <c r="I81" s="33" t="s">
        <v>0</v>
      </c>
      <c r="J81" s="40" t="s">
        <v>13</v>
      </c>
      <c r="K81" s="40" t="s">
        <v>0</v>
      </c>
      <c r="L81" s="105" t="s">
        <v>260</v>
      </c>
      <c r="M81" s="18"/>
      <c r="N81" s="18"/>
      <c r="O81" s="18"/>
    </row>
    <row r="82" spans="1:74" ht="37.5" x14ac:dyDescent="0.25">
      <c r="A82" s="168">
        <v>81</v>
      </c>
      <c r="B82" s="32" t="s">
        <v>84</v>
      </c>
      <c r="C82" s="34" t="s">
        <v>0</v>
      </c>
      <c r="D82" s="40" t="s">
        <v>2</v>
      </c>
      <c r="E82" s="34" t="s">
        <v>13</v>
      </c>
      <c r="F82" s="34" t="s">
        <v>2</v>
      </c>
      <c r="G82" s="34" t="s">
        <v>11</v>
      </c>
      <c r="H82" s="34" t="s">
        <v>11</v>
      </c>
      <c r="I82" s="33" t="s">
        <v>0</v>
      </c>
      <c r="J82" s="40" t="s">
        <v>13</v>
      </c>
      <c r="K82" s="40" t="s">
        <v>0</v>
      </c>
      <c r="L82" s="105" t="s">
        <v>260</v>
      </c>
      <c r="M82" s="18"/>
      <c r="N82" s="18"/>
      <c r="O82" s="18"/>
    </row>
    <row r="83" spans="1:74" ht="37.5" x14ac:dyDescent="0.25">
      <c r="A83" s="168">
        <v>82</v>
      </c>
      <c r="B83" s="32" t="s">
        <v>106</v>
      </c>
      <c r="C83" s="13" t="s">
        <v>27</v>
      </c>
      <c r="D83" s="40" t="s">
        <v>2</v>
      </c>
      <c r="E83" s="39" t="s">
        <v>13</v>
      </c>
      <c r="F83" s="34" t="s">
        <v>2</v>
      </c>
      <c r="G83" s="103" t="s">
        <v>11</v>
      </c>
      <c r="H83" s="34" t="s">
        <v>11</v>
      </c>
      <c r="I83" s="33" t="s">
        <v>0</v>
      </c>
      <c r="J83" s="40" t="s">
        <v>13</v>
      </c>
      <c r="K83" s="40" t="s">
        <v>0</v>
      </c>
      <c r="L83" s="105" t="s">
        <v>260</v>
      </c>
      <c r="M83" s="16"/>
      <c r="N83" s="16"/>
      <c r="O83" s="16"/>
      <c r="P83" s="2"/>
    </row>
    <row r="84" spans="1:74" ht="63" x14ac:dyDescent="0.25">
      <c r="A84" s="168">
        <v>83</v>
      </c>
      <c r="B84" s="30" t="s">
        <v>86</v>
      </c>
      <c r="C84" s="1" t="s">
        <v>0</v>
      </c>
      <c r="D84" s="39" t="s">
        <v>2</v>
      </c>
      <c r="E84" s="34" t="s">
        <v>13</v>
      </c>
      <c r="F84" s="34" t="s">
        <v>2</v>
      </c>
      <c r="G84" s="103" t="s">
        <v>11</v>
      </c>
      <c r="H84" s="34" t="s">
        <v>11</v>
      </c>
      <c r="I84" s="33" t="s">
        <v>0</v>
      </c>
      <c r="J84" s="40" t="s">
        <v>13</v>
      </c>
      <c r="K84" s="40" t="s">
        <v>0</v>
      </c>
      <c r="L84" s="179" t="s">
        <v>623</v>
      </c>
      <c r="M84" s="16"/>
      <c r="N84" s="16"/>
      <c r="O84" s="16"/>
    </row>
    <row r="85" spans="1:74" s="3" customFormat="1" ht="37.5" x14ac:dyDescent="0.25">
      <c r="A85" s="168">
        <v>84</v>
      </c>
      <c r="B85" s="30" t="s">
        <v>33</v>
      </c>
      <c r="C85" s="39" t="s">
        <v>0</v>
      </c>
      <c r="D85" s="39" t="s">
        <v>2</v>
      </c>
      <c r="E85" s="34" t="s">
        <v>13</v>
      </c>
      <c r="F85" s="39" t="s">
        <v>2</v>
      </c>
      <c r="G85" s="34" t="s">
        <v>11</v>
      </c>
      <c r="H85" s="34" t="s">
        <v>11</v>
      </c>
      <c r="I85" s="33" t="s">
        <v>579</v>
      </c>
      <c r="J85" s="40" t="s">
        <v>3</v>
      </c>
      <c r="K85" s="40" t="s">
        <v>0</v>
      </c>
      <c r="L85" s="40" t="s">
        <v>260</v>
      </c>
      <c r="M85" s="16"/>
      <c r="N85" s="16"/>
      <c r="O85" s="16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ht="37.5" x14ac:dyDescent="0.25">
      <c r="A86" s="168">
        <v>85</v>
      </c>
      <c r="B86" s="30" t="s">
        <v>100</v>
      </c>
      <c r="C86" s="34" t="s">
        <v>0</v>
      </c>
      <c r="D86" s="39" t="s">
        <v>2</v>
      </c>
      <c r="E86" s="39" t="s">
        <v>14</v>
      </c>
      <c r="F86" s="34" t="s">
        <v>2</v>
      </c>
      <c r="G86" s="34" t="s">
        <v>11</v>
      </c>
      <c r="H86" s="34" t="s">
        <v>11</v>
      </c>
      <c r="I86" s="33" t="s">
        <v>0</v>
      </c>
      <c r="J86" s="40" t="s">
        <v>13</v>
      </c>
      <c r="K86" s="40" t="s">
        <v>0</v>
      </c>
      <c r="L86" s="105" t="s">
        <v>260</v>
      </c>
      <c r="M86" s="16"/>
      <c r="N86" s="16"/>
      <c r="O86" s="16"/>
    </row>
    <row r="87" spans="1:74" ht="63" x14ac:dyDescent="0.25">
      <c r="A87" s="168">
        <v>86</v>
      </c>
      <c r="B87" s="30" t="s">
        <v>32</v>
      </c>
      <c r="C87" s="39" t="s">
        <v>0</v>
      </c>
      <c r="D87" s="39" t="s">
        <v>2</v>
      </c>
      <c r="E87" s="40" t="s">
        <v>13</v>
      </c>
      <c r="F87" s="34" t="s">
        <v>2</v>
      </c>
      <c r="G87" s="34" t="s">
        <v>11</v>
      </c>
      <c r="H87" s="34" t="s">
        <v>11</v>
      </c>
      <c r="I87" s="34"/>
      <c r="J87" s="40"/>
      <c r="K87" s="179" t="s">
        <v>623</v>
      </c>
      <c r="L87" s="19"/>
      <c r="M87" s="16"/>
      <c r="N87" s="16"/>
      <c r="O87" s="16"/>
    </row>
    <row r="88" spans="1:74" ht="37.5" x14ac:dyDescent="0.25">
      <c r="A88" s="168">
        <v>87</v>
      </c>
      <c r="B88" s="32" t="s">
        <v>79</v>
      </c>
      <c r="C88" s="34" t="s">
        <v>0</v>
      </c>
      <c r="D88" s="34" t="s">
        <v>2</v>
      </c>
      <c r="E88" s="34" t="s">
        <v>13</v>
      </c>
      <c r="F88" s="34" t="s">
        <v>2</v>
      </c>
      <c r="G88" s="34" t="s">
        <v>11</v>
      </c>
      <c r="H88" s="34" t="s">
        <v>11</v>
      </c>
      <c r="I88" s="33" t="s">
        <v>0</v>
      </c>
      <c r="J88" s="33"/>
      <c r="K88" s="105" t="s">
        <v>260</v>
      </c>
      <c r="L88" s="36"/>
      <c r="M88" s="16"/>
      <c r="N88" s="16"/>
      <c r="O88" s="16"/>
    </row>
    <row r="89" spans="1:74" ht="37.5" x14ac:dyDescent="0.25">
      <c r="A89" s="168">
        <v>88</v>
      </c>
      <c r="B89" s="30" t="s">
        <v>83</v>
      </c>
      <c r="C89" s="39" t="s">
        <v>0</v>
      </c>
      <c r="D89" s="39" t="s">
        <v>2</v>
      </c>
      <c r="E89" s="40" t="s">
        <v>13</v>
      </c>
      <c r="F89" s="34" t="s">
        <v>2</v>
      </c>
      <c r="G89" s="34" t="s">
        <v>11</v>
      </c>
      <c r="H89" s="34" t="s">
        <v>11</v>
      </c>
      <c r="I89" s="103"/>
      <c r="J89" s="103"/>
      <c r="K89" s="105" t="s">
        <v>260</v>
      </c>
      <c r="L89" s="16"/>
      <c r="M89" s="16"/>
      <c r="N89" s="16"/>
      <c r="O89" s="16"/>
    </row>
    <row r="90" spans="1:74" ht="37.5" x14ac:dyDescent="0.25">
      <c r="A90" s="168">
        <v>89</v>
      </c>
      <c r="B90" s="32" t="s">
        <v>50</v>
      </c>
      <c r="C90" s="13" t="s">
        <v>0</v>
      </c>
      <c r="D90" s="40" t="s">
        <v>2</v>
      </c>
      <c r="E90" s="39" t="s">
        <v>1</v>
      </c>
      <c r="F90" s="36"/>
      <c r="G90" s="16"/>
      <c r="H90" s="16"/>
      <c r="I90" s="16"/>
      <c r="J90" s="16"/>
      <c r="K90" s="16"/>
      <c r="L90" s="16"/>
      <c r="M90" s="16"/>
      <c r="N90" s="16"/>
      <c r="O90" s="16"/>
    </row>
    <row r="91" spans="1:74" ht="42" x14ac:dyDescent="0.25">
      <c r="A91" s="168">
        <v>90</v>
      </c>
      <c r="B91" s="32" t="s">
        <v>31</v>
      </c>
      <c r="C91" s="13" t="s">
        <v>0</v>
      </c>
      <c r="D91" s="33" t="s">
        <v>2</v>
      </c>
      <c r="E91" s="179" t="s">
        <v>623</v>
      </c>
      <c r="F91" s="42"/>
      <c r="G91" s="18"/>
      <c r="H91" s="17"/>
      <c r="I91" s="17"/>
      <c r="J91" s="17"/>
      <c r="K91" s="17"/>
      <c r="L91" s="17"/>
      <c r="M91" s="17"/>
      <c r="N91" s="17"/>
      <c r="O91" s="17"/>
    </row>
    <row r="92" spans="1:74" ht="42" x14ac:dyDescent="0.25">
      <c r="A92" s="168">
        <v>91</v>
      </c>
      <c r="B92" s="30" t="s">
        <v>97</v>
      </c>
      <c r="C92" s="13" t="s">
        <v>0</v>
      </c>
      <c r="D92" s="34" t="s">
        <v>2</v>
      </c>
      <c r="E92" s="179" t="s">
        <v>623</v>
      </c>
      <c r="F92" s="38"/>
      <c r="G92" s="42"/>
      <c r="H92" s="18"/>
      <c r="I92" s="18"/>
      <c r="J92" s="18"/>
      <c r="K92" s="18"/>
      <c r="L92" s="17"/>
      <c r="M92" s="17"/>
      <c r="N92" s="17"/>
      <c r="O92" s="17"/>
    </row>
    <row r="93" spans="1:74" ht="37.5" x14ac:dyDescent="0.25">
      <c r="A93" s="168">
        <v>92</v>
      </c>
      <c r="B93" s="30" t="s">
        <v>90</v>
      </c>
      <c r="C93" s="13" t="s">
        <v>0</v>
      </c>
      <c r="D93" s="40" t="s">
        <v>2</v>
      </c>
      <c r="E93" s="34" t="s">
        <v>1</v>
      </c>
      <c r="F93" s="36"/>
      <c r="G93" s="16"/>
      <c r="H93" s="16"/>
      <c r="I93" s="18"/>
      <c r="J93" s="18"/>
      <c r="K93" s="18"/>
      <c r="L93" s="18"/>
      <c r="M93" s="18"/>
      <c r="N93" s="18"/>
      <c r="O93" s="18"/>
    </row>
    <row r="94" spans="1:74" ht="37.5" x14ac:dyDescent="0.25">
      <c r="A94" s="168">
        <v>93</v>
      </c>
      <c r="B94" s="30" t="s">
        <v>108</v>
      </c>
      <c r="C94" s="13" t="s">
        <v>14</v>
      </c>
      <c r="D94" s="33" t="s">
        <v>2</v>
      </c>
      <c r="E94" s="34" t="s">
        <v>1</v>
      </c>
      <c r="F94" s="38"/>
      <c r="G94" s="19"/>
      <c r="H94" s="19"/>
      <c r="I94" s="19"/>
      <c r="J94" s="19"/>
      <c r="K94" s="19"/>
      <c r="L94" s="19"/>
      <c r="M94" s="19"/>
      <c r="N94" s="19"/>
      <c r="O94" s="19"/>
    </row>
    <row r="95" spans="1:74" ht="42" x14ac:dyDescent="0.25">
      <c r="A95" s="168">
        <v>94</v>
      </c>
      <c r="B95" s="32" t="s">
        <v>99</v>
      </c>
      <c r="C95" s="13" t="s">
        <v>0</v>
      </c>
      <c r="D95" s="33" t="s">
        <v>2</v>
      </c>
      <c r="E95" s="179" t="s">
        <v>623</v>
      </c>
      <c r="F95" s="42"/>
      <c r="G95" s="18"/>
      <c r="H95" s="16"/>
      <c r="I95" s="16"/>
      <c r="J95" s="16"/>
      <c r="K95" s="16"/>
      <c r="L95" s="16"/>
      <c r="M95" s="16"/>
      <c r="N95" s="16"/>
      <c r="O95" s="16"/>
    </row>
    <row r="96" spans="1:74" ht="37.5" x14ac:dyDescent="0.25">
      <c r="A96" s="168">
        <v>95</v>
      </c>
      <c r="B96" s="32" t="s">
        <v>7</v>
      </c>
      <c r="C96" s="13" t="s">
        <v>0</v>
      </c>
      <c r="D96" s="34" t="s">
        <v>2</v>
      </c>
      <c r="E96" s="34" t="s">
        <v>1</v>
      </c>
      <c r="F96" s="42"/>
      <c r="G96" s="18"/>
      <c r="H96" s="18"/>
      <c r="I96" s="18"/>
      <c r="J96" s="18"/>
      <c r="K96" s="18"/>
      <c r="L96" s="17"/>
      <c r="M96" s="17"/>
      <c r="N96" s="17"/>
      <c r="O96" s="17"/>
    </row>
    <row r="97" spans="1:15" ht="42" x14ac:dyDescent="0.25">
      <c r="A97" s="168">
        <v>96</v>
      </c>
      <c r="B97" s="32" t="s">
        <v>95</v>
      </c>
      <c r="C97" s="1" t="s">
        <v>0</v>
      </c>
      <c r="D97" s="39" t="s">
        <v>2</v>
      </c>
      <c r="E97" s="179" t="s">
        <v>705</v>
      </c>
      <c r="F97" s="38"/>
      <c r="G97" s="19"/>
      <c r="H97" s="16"/>
      <c r="I97" s="19"/>
      <c r="J97" s="19"/>
      <c r="K97" s="19"/>
      <c r="L97" s="16"/>
      <c r="M97" s="16"/>
      <c r="N97" s="16"/>
      <c r="O97" s="16"/>
    </row>
    <row r="98" spans="1:15" ht="37.5" x14ac:dyDescent="0.25">
      <c r="A98" s="168">
        <v>97</v>
      </c>
      <c r="B98" s="32" t="s">
        <v>102</v>
      </c>
      <c r="C98" s="13" t="s">
        <v>0</v>
      </c>
      <c r="D98" s="34" t="s">
        <v>2</v>
      </c>
      <c r="E98" s="34" t="s">
        <v>1</v>
      </c>
      <c r="F98" s="42"/>
      <c r="G98" s="17"/>
      <c r="H98" s="17"/>
      <c r="I98" s="17"/>
      <c r="J98" s="17"/>
      <c r="K98" s="17"/>
      <c r="L98" s="17"/>
      <c r="M98" s="17"/>
      <c r="N98" s="17"/>
      <c r="O98" s="17"/>
    </row>
    <row r="99" spans="1:15" ht="37.5" x14ac:dyDescent="0.25">
      <c r="A99" s="168">
        <v>98</v>
      </c>
      <c r="B99" s="30" t="s">
        <v>96</v>
      </c>
      <c r="C99" s="1" t="s">
        <v>0</v>
      </c>
      <c r="D99" s="39" t="s">
        <v>2</v>
      </c>
      <c r="E99" s="34" t="s">
        <v>621</v>
      </c>
      <c r="F99" s="38"/>
      <c r="G99" s="19"/>
      <c r="H99" s="19"/>
      <c r="I99" s="19"/>
      <c r="J99" s="19"/>
      <c r="K99" s="19"/>
      <c r="L99" s="19"/>
      <c r="M99" s="19"/>
      <c r="N99" s="19"/>
      <c r="O99" s="19"/>
    </row>
    <row r="100" spans="1:15" ht="42" x14ac:dyDescent="0.25">
      <c r="A100" s="168">
        <v>99</v>
      </c>
      <c r="B100" s="32" t="s">
        <v>112</v>
      </c>
      <c r="C100" s="13" t="s">
        <v>27</v>
      </c>
      <c r="D100" s="33" t="s">
        <v>2</v>
      </c>
      <c r="E100" s="179" t="s">
        <v>705</v>
      </c>
      <c r="F100" s="3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37.5" x14ac:dyDescent="0.25">
      <c r="A101" s="168">
        <v>100</v>
      </c>
      <c r="B101" s="32" t="s">
        <v>605</v>
      </c>
      <c r="C101" s="13" t="s">
        <v>0</v>
      </c>
      <c r="D101" s="39" t="s">
        <v>2</v>
      </c>
      <c r="E101" s="34" t="s">
        <v>1</v>
      </c>
      <c r="F101" s="3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42" x14ac:dyDescent="0.25">
      <c r="A102" s="168">
        <v>101</v>
      </c>
      <c r="B102" s="30" t="s">
        <v>117</v>
      </c>
      <c r="C102" s="13" t="s">
        <v>27</v>
      </c>
      <c r="D102" s="33" t="s">
        <v>2</v>
      </c>
      <c r="E102" s="179" t="s">
        <v>623</v>
      </c>
      <c r="F102" s="36"/>
      <c r="G102" s="16"/>
      <c r="H102" s="16"/>
      <c r="I102" s="18"/>
      <c r="J102" s="18"/>
      <c r="K102" s="18"/>
      <c r="L102" s="18"/>
      <c r="M102" s="18"/>
      <c r="N102" s="18"/>
      <c r="O102" s="18"/>
    </row>
    <row r="103" spans="1:15" ht="42" x14ac:dyDescent="0.25">
      <c r="A103" s="168">
        <v>102</v>
      </c>
      <c r="B103" s="32" t="s">
        <v>103</v>
      </c>
      <c r="C103" s="13" t="s">
        <v>0</v>
      </c>
      <c r="D103" s="39" t="s">
        <v>2</v>
      </c>
      <c r="E103" s="179" t="s">
        <v>623</v>
      </c>
      <c r="F103" s="3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s="2" customFormat="1" ht="37.5" x14ac:dyDescent="0.25">
      <c r="A104" s="168">
        <v>103</v>
      </c>
      <c r="B104" s="32" t="s">
        <v>105</v>
      </c>
      <c r="C104" s="13" t="s">
        <v>14</v>
      </c>
      <c r="D104" s="41"/>
      <c r="E104" s="42"/>
      <c r="F104" s="42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1:15" ht="63" x14ac:dyDescent="0.25">
      <c r="A105" s="168">
        <v>104</v>
      </c>
      <c r="B105" s="32" t="s">
        <v>138</v>
      </c>
      <c r="C105" s="179" t="s">
        <v>623</v>
      </c>
      <c r="D105" s="42"/>
      <c r="E105" s="42"/>
      <c r="F105" s="45"/>
      <c r="G105" s="17"/>
      <c r="H105" s="17"/>
      <c r="I105" s="17"/>
      <c r="J105" s="17"/>
      <c r="K105" s="17"/>
      <c r="L105" s="17"/>
      <c r="M105" s="17"/>
      <c r="N105" s="17"/>
      <c r="O105" s="17"/>
    </row>
    <row r="106" spans="1:15" ht="37.5" x14ac:dyDescent="0.25">
      <c r="A106" s="168">
        <v>105</v>
      </c>
      <c r="B106" s="32" t="s">
        <v>128</v>
      </c>
      <c r="C106" s="13" t="s">
        <v>1</v>
      </c>
      <c r="D106" s="36"/>
      <c r="E106" s="38"/>
      <c r="F106" s="3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37.5" x14ac:dyDescent="0.25">
      <c r="A107" s="168">
        <v>106</v>
      </c>
      <c r="B107" s="32" t="s">
        <v>157</v>
      </c>
      <c r="C107" s="13" t="s">
        <v>1</v>
      </c>
      <c r="D107" s="36"/>
      <c r="E107" s="38"/>
      <c r="F107" s="3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37.5" x14ac:dyDescent="0.25">
      <c r="A108" s="168">
        <v>107</v>
      </c>
      <c r="B108" s="30" t="s">
        <v>107</v>
      </c>
      <c r="C108" s="13" t="s">
        <v>14</v>
      </c>
      <c r="D108" s="38"/>
      <c r="E108" s="38"/>
      <c r="F108" s="38"/>
      <c r="G108" s="19"/>
      <c r="H108" s="19"/>
      <c r="I108" s="19"/>
      <c r="J108" s="19"/>
      <c r="K108" s="19"/>
      <c r="L108" s="19"/>
      <c r="M108" s="19"/>
      <c r="N108" s="19"/>
      <c r="O108" s="19"/>
    </row>
    <row r="109" spans="1:15" ht="37.5" x14ac:dyDescent="0.25">
      <c r="A109" s="168">
        <v>108</v>
      </c>
      <c r="B109" s="32" t="s">
        <v>111</v>
      </c>
      <c r="C109" s="13" t="s">
        <v>1</v>
      </c>
      <c r="D109" s="38"/>
      <c r="E109" s="38"/>
      <c r="F109" s="3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ht="37.5" x14ac:dyDescent="0.25">
      <c r="A110" s="168">
        <v>109</v>
      </c>
      <c r="B110" s="32" t="s">
        <v>159</v>
      </c>
      <c r="C110" s="13" t="s">
        <v>1</v>
      </c>
      <c r="D110" s="36"/>
      <c r="E110" s="38"/>
      <c r="F110" s="3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ht="37.5" x14ac:dyDescent="0.25">
      <c r="A111" s="168">
        <v>110</v>
      </c>
      <c r="B111" s="32" t="s">
        <v>115</v>
      </c>
      <c r="C111" s="13" t="s">
        <v>121</v>
      </c>
      <c r="D111" s="38"/>
      <c r="E111" s="38"/>
      <c r="F111" s="3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ht="37.5" x14ac:dyDescent="0.25">
      <c r="A112" s="168">
        <v>111</v>
      </c>
      <c r="B112" s="32" t="s">
        <v>114</v>
      </c>
      <c r="C112" s="1" t="s">
        <v>1</v>
      </c>
      <c r="D112" s="38"/>
      <c r="E112" s="38"/>
      <c r="F112" s="38"/>
      <c r="G112" s="19"/>
      <c r="H112" s="19"/>
      <c r="I112" s="19"/>
      <c r="J112" s="19"/>
      <c r="K112" s="19"/>
      <c r="L112" s="19"/>
      <c r="M112" s="19"/>
      <c r="N112" s="19"/>
      <c r="O112" s="19"/>
    </row>
    <row r="113" spans="1:15" ht="37.5" x14ac:dyDescent="0.25">
      <c r="A113" s="168">
        <v>112</v>
      </c>
      <c r="B113" s="32" t="s">
        <v>139</v>
      </c>
      <c r="C113" s="13" t="s">
        <v>14</v>
      </c>
      <c r="D113" s="36"/>
      <c r="E113" s="38"/>
      <c r="F113" s="36"/>
      <c r="G113" s="16"/>
      <c r="H113" s="16"/>
      <c r="I113" s="16"/>
      <c r="J113" s="16"/>
      <c r="K113" s="16"/>
      <c r="L113" s="16"/>
      <c r="M113" s="16"/>
      <c r="N113" s="16"/>
      <c r="O113" s="16"/>
    </row>
    <row r="116" spans="1:15" x14ac:dyDescent="0.25">
      <c r="B116" s="4"/>
      <c r="C116" s="100" t="s">
        <v>254</v>
      </c>
    </row>
    <row r="117" spans="1:15" x14ac:dyDescent="0.25">
      <c r="B117" s="4"/>
    </row>
    <row r="119" spans="1:15" ht="16.5" x14ac:dyDescent="0.25">
      <c r="B119" s="99"/>
      <c r="C119" s="6" t="s">
        <v>169</v>
      </c>
      <c r="D119" s="43"/>
      <c r="E119" s="43"/>
      <c r="F119" s="43"/>
      <c r="G119" s="7"/>
    </row>
    <row r="120" spans="1:15" ht="16.5" x14ac:dyDescent="0.25">
      <c r="B120" s="99"/>
      <c r="C120" s="6" t="s">
        <v>170</v>
      </c>
      <c r="D120" s="43"/>
      <c r="E120" s="43"/>
      <c r="F120" s="43"/>
      <c r="G120" s="7"/>
    </row>
    <row r="121" spans="1:15" ht="16.5" x14ac:dyDescent="0.25">
      <c r="C121" s="6"/>
      <c r="D121" s="43"/>
      <c r="E121" s="43"/>
      <c r="F121" s="43"/>
      <c r="G121" s="7"/>
    </row>
    <row r="122" spans="1:15" ht="16.5" x14ac:dyDescent="0.25">
      <c r="B122" s="3"/>
      <c r="C122" s="6" t="s">
        <v>631</v>
      </c>
      <c r="D122" s="43"/>
      <c r="E122" s="43"/>
      <c r="F122" s="43"/>
      <c r="G122" s="7"/>
    </row>
    <row r="123" spans="1:15" ht="16.5" x14ac:dyDescent="0.25">
      <c r="C123" s="7"/>
      <c r="D123" s="43"/>
      <c r="E123" s="43"/>
      <c r="F123" s="43"/>
      <c r="G123" s="7"/>
    </row>
    <row r="124" spans="1:15" ht="16.5" x14ac:dyDescent="0.25">
      <c r="B124" s="5"/>
      <c r="C124" s="7"/>
      <c r="D124" s="43"/>
      <c r="E124" s="43"/>
      <c r="F124" s="43"/>
      <c r="G124" s="7"/>
    </row>
    <row r="125" spans="1:15" ht="16.5" x14ac:dyDescent="0.25">
      <c r="B125" s="5"/>
      <c r="C125" s="7" t="s">
        <v>171</v>
      </c>
      <c r="D125" s="43"/>
      <c r="E125" s="43"/>
      <c r="F125" s="43"/>
      <c r="G125" s="7"/>
    </row>
  </sheetData>
  <autoFilter ref="B1:P116" xr:uid="{00000000-0001-0000-0000-000000000000}"/>
  <phoneticPr fontId="1" type="noConversion"/>
  <pageMargins left="0.7" right="0.7" top="0.75" bottom="0.75" header="0.3" footer="0.3"/>
  <pageSetup paperSize="9" scale="34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1C34-3ADD-4B51-90D0-3934391F1C27}">
  <dimension ref="A1:CR72"/>
  <sheetViews>
    <sheetView showGridLines="0" zoomScale="70" zoomScaleNormal="70" workbookViewId="0">
      <pane xSplit="2" ySplit="1" topLeftCell="G2" activePane="bottomRight" state="frozen"/>
      <selection pane="topRight" activeCell="B1" sqref="B1"/>
      <selection pane="bottomLeft" activeCell="A2" sqref="A2"/>
      <selection pane="bottomRight" activeCell="M58" sqref="M58"/>
    </sheetView>
  </sheetViews>
  <sheetFormatPr defaultRowHeight="15" x14ac:dyDescent="0.25"/>
  <cols>
    <col min="1" max="1" width="9.140625" style="2"/>
    <col min="2" max="2" width="21.42578125" customWidth="1"/>
    <col min="3" max="3" width="24.5703125" style="44" customWidth="1"/>
    <col min="4" max="4" width="23.140625" style="44" customWidth="1"/>
    <col min="5" max="5" width="27.42578125" style="10" customWidth="1"/>
    <col min="6" max="6" width="25.42578125" style="44" customWidth="1"/>
    <col min="7" max="7" width="26" customWidth="1"/>
    <col min="8" max="8" width="18.140625" customWidth="1"/>
    <col min="9" max="9" width="24.7109375" customWidth="1"/>
    <col min="10" max="10" width="22.5703125" customWidth="1"/>
    <col min="11" max="12" width="22.85546875" customWidth="1"/>
    <col min="13" max="13" width="27.7109375" customWidth="1"/>
    <col min="14" max="14" width="19.42578125" customWidth="1"/>
    <col min="15" max="15" width="20.42578125" customWidth="1"/>
    <col min="16" max="16" width="18.140625" customWidth="1"/>
  </cols>
  <sheetData>
    <row r="1" spans="1:96" ht="129" customHeight="1" x14ac:dyDescent="0.25">
      <c r="A1" s="106" t="s">
        <v>175</v>
      </c>
      <c r="B1" s="47" t="s">
        <v>176</v>
      </c>
      <c r="C1" s="170" t="s">
        <v>16</v>
      </c>
      <c r="D1" s="171" t="s">
        <v>17</v>
      </c>
      <c r="E1" s="170" t="s">
        <v>632</v>
      </c>
      <c r="F1" s="172" t="s">
        <v>25</v>
      </c>
      <c r="G1" s="170" t="s">
        <v>625</v>
      </c>
      <c r="H1" s="170" t="s">
        <v>626</v>
      </c>
      <c r="I1" s="170" t="s">
        <v>627</v>
      </c>
      <c r="J1" s="170" t="s">
        <v>624</v>
      </c>
      <c r="K1" s="170" t="s">
        <v>21</v>
      </c>
      <c r="L1" s="170" t="s">
        <v>628</v>
      </c>
      <c r="M1" s="170" t="s">
        <v>629</v>
      </c>
      <c r="N1" s="170" t="s">
        <v>24</v>
      </c>
      <c r="O1" s="180" t="s">
        <v>633</v>
      </c>
      <c r="P1" s="180" t="s">
        <v>634</v>
      </c>
    </row>
    <row r="2" spans="1:96" ht="37.5" x14ac:dyDescent="0.25">
      <c r="A2" s="201">
        <v>1</v>
      </c>
      <c r="B2" s="12" t="s">
        <v>622</v>
      </c>
      <c r="C2" s="21" t="s">
        <v>27</v>
      </c>
      <c r="D2" s="26" t="s">
        <v>2</v>
      </c>
      <c r="E2" s="20" t="s">
        <v>27</v>
      </c>
      <c r="F2" s="21" t="s">
        <v>2</v>
      </c>
      <c r="G2" s="21" t="s">
        <v>0</v>
      </c>
      <c r="H2" s="23" t="s">
        <v>643</v>
      </c>
      <c r="I2" s="22" t="s">
        <v>11</v>
      </c>
      <c r="J2" s="22" t="s">
        <v>13</v>
      </c>
      <c r="K2" s="23" t="s">
        <v>0</v>
      </c>
      <c r="L2" s="23" t="s">
        <v>653</v>
      </c>
      <c r="M2" s="23" t="s">
        <v>654</v>
      </c>
      <c r="N2" s="26" t="s">
        <v>680</v>
      </c>
      <c r="O2" s="26" t="s">
        <v>686</v>
      </c>
      <c r="P2" s="26" t="s">
        <v>688</v>
      </c>
    </row>
    <row r="3" spans="1:96" s="3" customFormat="1" ht="37.5" x14ac:dyDescent="0.25">
      <c r="A3" s="201">
        <v>2</v>
      </c>
      <c r="B3" s="12" t="s">
        <v>151</v>
      </c>
      <c r="C3" s="21" t="s">
        <v>27</v>
      </c>
      <c r="D3" s="26" t="s">
        <v>2</v>
      </c>
      <c r="E3" s="20" t="s">
        <v>27</v>
      </c>
      <c r="F3" s="21" t="s">
        <v>2</v>
      </c>
      <c r="G3" s="21" t="s">
        <v>0</v>
      </c>
      <c r="H3" s="23" t="s">
        <v>643</v>
      </c>
      <c r="I3" s="22" t="s">
        <v>11</v>
      </c>
      <c r="J3" s="22" t="s">
        <v>13</v>
      </c>
      <c r="K3" s="23" t="s">
        <v>0</v>
      </c>
      <c r="L3" s="23" t="s">
        <v>653</v>
      </c>
      <c r="M3" s="26" t="s">
        <v>658</v>
      </c>
      <c r="N3" s="26" t="s">
        <v>687</v>
      </c>
      <c r="O3" s="26" t="s">
        <v>686</v>
      </c>
      <c r="P3" s="26" t="s">
        <v>688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</row>
    <row r="4" spans="1:96" s="3" customFormat="1" ht="37.5" x14ac:dyDescent="0.25">
      <c r="A4" s="201">
        <v>3</v>
      </c>
      <c r="B4" s="12" t="s">
        <v>140</v>
      </c>
      <c r="C4" s="21" t="s">
        <v>27</v>
      </c>
      <c r="D4" s="26" t="s">
        <v>2</v>
      </c>
      <c r="E4" s="20" t="s">
        <v>27</v>
      </c>
      <c r="F4" s="21" t="s">
        <v>2</v>
      </c>
      <c r="G4" s="21" t="s">
        <v>0</v>
      </c>
      <c r="H4" s="23" t="s">
        <v>643</v>
      </c>
      <c r="I4" s="22" t="s">
        <v>11</v>
      </c>
      <c r="J4" s="22" t="s">
        <v>13</v>
      </c>
      <c r="K4" s="23" t="s">
        <v>0</v>
      </c>
      <c r="L4" s="23" t="s">
        <v>653</v>
      </c>
      <c r="M4" s="26" t="s">
        <v>657</v>
      </c>
      <c r="N4" s="26" t="s">
        <v>689</v>
      </c>
      <c r="O4" s="26" t="s">
        <v>579</v>
      </c>
      <c r="P4" s="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</row>
    <row r="5" spans="1:96" s="3" customFormat="1" ht="37.5" x14ac:dyDescent="0.25">
      <c r="A5" s="201">
        <v>4</v>
      </c>
      <c r="B5" s="12" t="s">
        <v>581</v>
      </c>
      <c r="C5" s="21" t="s">
        <v>27</v>
      </c>
      <c r="D5" s="26" t="s">
        <v>2</v>
      </c>
      <c r="E5" s="20" t="s">
        <v>27</v>
      </c>
      <c r="F5" s="21" t="s">
        <v>2</v>
      </c>
      <c r="G5" s="21" t="s">
        <v>0</v>
      </c>
      <c r="H5" s="23" t="s">
        <v>643</v>
      </c>
      <c r="I5" s="22" t="s">
        <v>11</v>
      </c>
      <c r="J5" s="22" t="s">
        <v>13</v>
      </c>
      <c r="K5" s="23" t="s">
        <v>0</v>
      </c>
      <c r="L5" s="23" t="s">
        <v>653</v>
      </c>
      <c r="M5" s="26" t="s">
        <v>659</v>
      </c>
      <c r="N5" s="26" t="s">
        <v>690</v>
      </c>
      <c r="O5" s="26" t="s">
        <v>579</v>
      </c>
      <c r="P5" s="8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</row>
    <row r="6" spans="1:96" ht="37.5" x14ac:dyDescent="0.25">
      <c r="A6" s="201">
        <v>5</v>
      </c>
      <c r="B6" s="24" t="s">
        <v>91</v>
      </c>
      <c r="C6" s="21" t="s">
        <v>27</v>
      </c>
      <c r="D6" s="26" t="s">
        <v>2</v>
      </c>
      <c r="E6" s="20" t="s">
        <v>27</v>
      </c>
      <c r="F6" s="21" t="s">
        <v>2</v>
      </c>
      <c r="G6" s="21" t="s">
        <v>0</v>
      </c>
      <c r="H6" s="23" t="s">
        <v>643</v>
      </c>
      <c r="I6" s="22" t="s">
        <v>11</v>
      </c>
      <c r="J6" s="22" t="s">
        <v>13</v>
      </c>
      <c r="K6" s="23" t="s">
        <v>0</v>
      </c>
      <c r="L6" s="23" t="s">
        <v>653</v>
      </c>
      <c r="M6" s="26" t="s">
        <v>659</v>
      </c>
      <c r="N6" s="26" t="s">
        <v>690</v>
      </c>
      <c r="O6" s="26" t="s">
        <v>579</v>
      </c>
      <c r="P6" s="8"/>
    </row>
    <row r="7" spans="1:96" ht="37.5" x14ac:dyDescent="0.25">
      <c r="A7" s="201">
        <v>14</v>
      </c>
      <c r="B7" s="12" t="s">
        <v>259</v>
      </c>
      <c r="C7" s="21" t="s">
        <v>27</v>
      </c>
      <c r="D7" s="23" t="s">
        <v>2</v>
      </c>
      <c r="E7" s="20" t="s">
        <v>27</v>
      </c>
      <c r="F7" s="26" t="s">
        <v>2</v>
      </c>
      <c r="G7" s="21" t="s">
        <v>0</v>
      </c>
      <c r="H7" s="23" t="s">
        <v>643</v>
      </c>
      <c r="I7" s="22" t="s">
        <v>11</v>
      </c>
      <c r="J7" s="22" t="s">
        <v>13</v>
      </c>
      <c r="K7" s="26" t="s">
        <v>0</v>
      </c>
      <c r="L7" s="26" t="s">
        <v>653</v>
      </c>
      <c r="M7" s="26" t="s">
        <v>669</v>
      </c>
      <c r="N7" s="26" t="s">
        <v>703</v>
      </c>
      <c r="O7" s="26" t="s">
        <v>579</v>
      </c>
      <c r="P7" s="8"/>
    </row>
    <row r="8" spans="1:96" ht="37.5" x14ac:dyDescent="0.25">
      <c r="A8" s="201">
        <v>6</v>
      </c>
      <c r="B8" s="184" t="s">
        <v>98</v>
      </c>
      <c r="C8" s="185" t="s">
        <v>27</v>
      </c>
      <c r="D8" s="185" t="s">
        <v>2</v>
      </c>
      <c r="E8" s="187" t="s">
        <v>27</v>
      </c>
      <c r="F8" s="185" t="s">
        <v>2</v>
      </c>
      <c r="G8" s="185" t="s">
        <v>0</v>
      </c>
      <c r="H8" s="189" t="s">
        <v>643</v>
      </c>
      <c r="I8" s="188" t="s">
        <v>11</v>
      </c>
      <c r="J8" s="188" t="s">
        <v>13</v>
      </c>
      <c r="K8" s="186" t="s">
        <v>0</v>
      </c>
      <c r="L8" s="186" t="s">
        <v>653</v>
      </c>
      <c r="M8" s="189" t="s">
        <v>662</v>
      </c>
      <c r="N8" s="16"/>
      <c r="O8" s="8"/>
      <c r="P8" s="8"/>
    </row>
    <row r="9" spans="1:96" ht="37.5" x14ac:dyDescent="0.25">
      <c r="A9" s="201">
        <v>7</v>
      </c>
      <c r="B9" s="184" t="s">
        <v>155</v>
      </c>
      <c r="C9" s="185" t="s">
        <v>27</v>
      </c>
      <c r="D9" s="186" t="s">
        <v>2</v>
      </c>
      <c r="E9" s="187" t="s">
        <v>27</v>
      </c>
      <c r="F9" s="185" t="s">
        <v>2</v>
      </c>
      <c r="G9" s="185" t="s">
        <v>0</v>
      </c>
      <c r="H9" s="189" t="s">
        <v>643</v>
      </c>
      <c r="I9" s="188" t="s">
        <v>11</v>
      </c>
      <c r="J9" s="188" t="s">
        <v>13</v>
      </c>
      <c r="K9" s="186" t="s">
        <v>0</v>
      </c>
      <c r="L9" s="186" t="s">
        <v>653</v>
      </c>
      <c r="M9" s="186" t="s">
        <v>663</v>
      </c>
      <c r="N9" s="16"/>
      <c r="O9" s="8"/>
      <c r="P9" s="8"/>
    </row>
    <row r="10" spans="1:96" ht="37.5" x14ac:dyDescent="0.25">
      <c r="A10" s="201">
        <v>8</v>
      </c>
      <c r="B10" s="184" t="s">
        <v>86</v>
      </c>
      <c r="C10" s="185" t="s">
        <v>0</v>
      </c>
      <c r="D10" s="185" t="s">
        <v>2</v>
      </c>
      <c r="E10" s="187" t="s">
        <v>27</v>
      </c>
      <c r="F10" s="185" t="s">
        <v>2</v>
      </c>
      <c r="G10" s="185" t="s">
        <v>0</v>
      </c>
      <c r="H10" s="189" t="s">
        <v>643</v>
      </c>
      <c r="I10" s="188" t="s">
        <v>11</v>
      </c>
      <c r="J10" s="188" t="s">
        <v>13</v>
      </c>
      <c r="K10" s="186" t="s">
        <v>0</v>
      </c>
      <c r="L10" s="186" t="s">
        <v>653</v>
      </c>
      <c r="M10" s="189" t="s">
        <v>664</v>
      </c>
      <c r="N10" s="16"/>
      <c r="O10" s="8"/>
      <c r="P10" s="8"/>
    </row>
    <row r="11" spans="1:96" ht="37.5" x14ac:dyDescent="0.25">
      <c r="A11" s="201">
        <v>9</v>
      </c>
      <c r="B11" s="184" t="s">
        <v>118</v>
      </c>
      <c r="C11" s="185" t="s">
        <v>27</v>
      </c>
      <c r="D11" s="186" t="s">
        <v>2</v>
      </c>
      <c r="E11" s="187" t="s">
        <v>27</v>
      </c>
      <c r="F11" s="185" t="s">
        <v>2</v>
      </c>
      <c r="G11" s="185" t="s">
        <v>0</v>
      </c>
      <c r="H11" s="189" t="s">
        <v>643</v>
      </c>
      <c r="I11" s="188" t="s">
        <v>11</v>
      </c>
      <c r="J11" s="188" t="s">
        <v>13</v>
      </c>
      <c r="K11" s="186" t="s">
        <v>0</v>
      </c>
      <c r="L11" s="186" t="s">
        <v>653</v>
      </c>
      <c r="M11" s="186" t="s">
        <v>665</v>
      </c>
      <c r="N11" s="16"/>
      <c r="O11" s="8"/>
      <c r="P11" s="8"/>
    </row>
    <row r="12" spans="1:96" ht="37.5" x14ac:dyDescent="0.25">
      <c r="A12" s="201">
        <v>10</v>
      </c>
      <c r="B12" s="184" t="s">
        <v>156</v>
      </c>
      <c r="C12" s="185" t="s">
        <v>0</v>
      </c>
      <c r="D12" s="186" t="s">
        <v>2</v>
      </c>
      <c r="E12" s="187" t="s">
        <v>27</v>
      </c>
      <c r="F12" s="185" t="s">
        <v>2</v>
      </c>
      <c r="G12" s="185" t="s">
        <v>0</v>
      </c>
      <c r="H12" s="189" t="s">
        <v>643</v>
      </c>
      <c r="I12" s="188" t="s">
        <v>11</v>
      </c>
      <c r="J12" s="188" t="s">
        <v>13</v>
      </c>
      <c r="K12" s="186" t="s">
        <v>0</v>
      </c>
      <c r="L12" s="186" t="s">
        <v>653</v>
      </c>
      <c r="M12" s="186" t="s">
        <v>667</v>
      </c>
      <c r="N12" s="16"/>
      <c r="O12" s="8"/>
      <c r="P12" s="8"/>
    </row>
    <row r="13" spans="1:96" ht="37.5" x14ac:dyDescent="0.25">
      <c r="A13" s="201">
        <v>11</v>
      </c>
      <c r="B13" s="184" t="s">
        <v>93</v>
      </c>
      <c r="C13" s="185" t="s">
        <v>27</v>
      </c>
      <c r="D13" s="186" t="s">
        <v>2</v>
      </c>
      <c r="E13" s="187" t="s">
        <v>27</v>
      </c>
      <c r="F13" s="185" t="s">
        <v>2</v>
      </c>
      <c r="G13" s="185" t="s">
        <v>0</v>
      </c>
      <c r="H13" s="189" t="s">
        <v>643</v>
      </c>
      <c r="I13" s="188" t="s">
        <v>11</v>
      </c>
      <c r="J13" s="188" t="s">
        <v>13</v>
      </c>
      <c r="K13" s="186" t="s">
        <v>0</v>
      </c>
      <c r="L13" s="186" t="s">
        <v>653</v>
      </c>
      <c r="M13" s="186" t="s">
        <v>668</v>
      </c>
      <c r="N13" s="16"/>
      <c r="O13" s="8"/>
      <c r="P13" s="8"/>
    </row>
    <row r="14" spans="1:96" ht="37.5" x14ac:dyDescent="0.25">
      <c r="A14" s="201">
        <v>12</v>
      </c>
      <c r="B14" s="184" t="s">
        <v>113</v>
      </c>
      <c r="C14" s="185" t="s">
        <v>27</v>
      </c>
      <c r="D14" s="186" t="s">
        <v>2</v>
      </c>
      <c r="E14" s="187" t="s">
        <v>27</v>
      </c>
      <c r="F14" s="185" t="s">
        <v>2</v>
      </c>
      <c r="G14" s="185" t="s">
        <v>0</v>
      </c>
      <c r="H14" s="189" t="s">
        <v>643</v>
      </c>
      <c r="I14" s="188" t="s">
        <v>11</v>
      </c>
      <c r="J14" s="188" t="s">
        <v>13</v>
      </c>
      <c r="K14" s="186" t="s">
        <v>0</v>
      </c>
      <c r="L14" s="186" t="s">
        <v>653</v>
      </c>
      <c r="M14" s="191">
        <v>45483</v>
      </c>
      <c r="N14" s="16"/>
      <c r="O14" s="8"/>
      <c r="P14" s="8"/>
    </row>
    <row r="15" spans="1:96" ht="37.5" x14ac:dyDescent="0.25">
      <c r="A15" s="201">
        <v>13</v>
      </c>
      <c r="B15" s="190" t="s">
        <v>46</v>
      </c>
      <c r="C15" s="185" t="s">
        <v>0</v>
      </c>
      <c r="D15" s="186" t="s">
        <v>51</v>
      </c>
      <c r="E15" s="187" t="s">
        <v>27</v>
      </c>
      <c r="F15" s="185" t="s">
        <v>2</v>
      </c>
      <c r="G15" s="185" t="s">
        <v>0</v>
      </c>
      <c r="H15" s="189" t="s">
        <v>643</v>
      </c>
      <c r="I15" s="188" t="s">
        <v>11</v>
      </c>
      <c r="J15" s="188" t="s">
        <v>13</v>
      </c>
      <c r="K15" s="186" t="s">
        <v>0</v>
      </c>
      <c r="L15" s="186" t="s">
        <v>653</v>
      </c>
      <c r="M15" s="191">
        <v>45502</v>
      </c>
      <c r="N15" s="16"/>
      <c r="O15" s="8"/>
      <c r="P15" s="8"/>
    </row>
    <row r="16" spans="1:96" ht="37.5" x14ac:dyDescent="0.25">
      <c r="A16" s="201">
        <v>15</v>
      </c>
      <c r="B16" s="184" t="s">
        <v>152</v>
      </c>
      <c r="C16" s="185" t="s">
        <v>27</v>
      </c>
      <c r="D16" s="185" t="s">
        <v>2</v>
      </c>
      <c r="E16" s="187" t="s">
        <v>27</v>
      </c>
      <c r="F16" s="188" t="s">
        <v>51</v>
      </c>
      <c r="G16" s="185" t="s">
        <v>0</v>
      </c>
      <c r="H16" s="189" t="s">
        <v>643</v>
      </c>
      <c r="I16" s="188" t="s">
        <v>11</v>
      </c>
      <c r="J16" s="188" t="s">
        <v>13</v>
      </c>
      <c r="K16" s="186" t="s">
        <v>0</v>
      </c>
      <c r="L16" s="186" t="s">
        <v>653</v>
      </c>
      <c r="M16" s="186" t="s">
        <v>670</v>
      </c>
      <c r="N16" s="16"/>
      <c r="O16" s="8"/>
      <c r="P16" s="8"/>
    </row>
    <row r="17" spans="1:96" ht="37.5" x14ac:dyDescent="0.25">
      <c r="A17" s="201">
        <v>16</v>
      </c>
      <c r="B17" s="184" t="s">
        <v>131</v>
      </c>
      <c r="C17" s="185" t="s">
        <v>27</v>
      </c>
      <c r="D17" s="186" t="s">
        <v>2</v>
      </c>
      <c r="E17" s="187" t="s">
        <v>27</v>
      </c>
      <c r="F17" s="185" t="s">
        <v>2</v>
      </c>
      <c r="G17" s="185" t="s">
        <v>0</v>
      </c>
      <c r="H17" s="186" t="s">
        <v>643</v>
      </c>
      <c r="I17" s="188" t="s">
        <v>11</v>
      </c>
      <c r="J17" s="188" t="s">
        <v>13</v>
      </c>
      <c r="K17" s="186" t="s">
        <v>0</v>
      </c>
      <c r="L17" s="186" t="s">
        <v>653</v>
      </c>
      <c r="M17" s="186" t="s">
        <v>675</v>
      </c>
      <c r="N17" s="16"/>
      <c r="O17" s="8"/>
      <c r="P17" s="8"/>
    </row>
    <row r="18" spans="1:96" ht="37.5" x14ac:dyDescent="0.25">
      <c r="A18" s="201">
        <v>17</v>
      </c>
      <c r="B18" s="184" t="s">
        <v>103</v>
      </c>
      <c r="C18" s="185" t="s">
        <v>0</v>
      </c>
      <c r="D18" s="189" t="s">
        <v>2</v>
      </c>
      <c r="E18" s="187" t="s">
        <v>27</v>
      </c>
      <c r="F18" s="185" t="s">
        <v>2</v>
      </c>
      <c r="G18" s="186" t="s">
        <v>0</v>
      </c>
      <c r="H18" s="186" t="s">
        <v>643</v>
      </c>
      <c r="I18" s="188" t="s">
        <v>11</v>
      </c>
      <c r="J18" s="188" t="s">
        <v>13</v>
      </c>
      <c r="K18" s="186" t="s">
        <v>0</v>
      </c>
      <c r="L18" s="186" t="s">
        <v>653</v>
      </c>
      <c r="M18" s="186" t="s">
        <v>676</v>
      </c>
      <c r="N18" s="16"/>
      <c r="O18" s="90"/>
      <c r="P18" s="90"/>
    </row>
    <row r="19" spans="1:96" ht="37.5" x14ac:dyDescent="0.25">
      <c r="A19" s="201">
        <v>18</v>
      </c>
      <c r="B19" s="184" t="s">
        <v>593</v>
      </c>
      <c r="C19" s="185" t="s">
        <v>0</v>
      </c>
      <c r="D19" s="189" t="s">
        <v>2</v>
      </c>
      <c r="E19" s="187" t="s">
        <v>27</v>
      </c>
      <c r="F19" s="185" t="s">
        <v>2</v>
      </c>
      <c r="G19" s="185" t="s">
        <v>0</v>
      </c>
      <c r="H19" s="186" t="s">
        <v>643</v>
      </c>
      <c r="I19" s="188" t="s">
        <v>11</v>
      </c>
      <c r="J19" s="188" t="s">
        <v>13</v>
      </c>
      <c r="K19" s="186" t="s">
        <v>0</v>
      </c>
      <c r="L19" s="186" t="s">
        <v>653</v>
      </c>
      <c r="M19" s="189" t="s">
        <v>681</v>
      </c>
      <c r="N19" s="19"/>
      <c r="O19" s="8"/>
      <c r="P19" s="8"/>
    </row>
    <row r="20" spans="1:96" ht="37.5" x14ac:dyDescent="0.25">
      <c r="A20" s="201">
        <v>19</v>
      </c>
      <c r="B20" s="184" t="s">
        <v>609</v>
      </c>
      <c r="C20" s="185" t="s">
        <v>0</v>
      </c>
      <c r="D20" s="185" t="s">
        <v>2</v>
      </c>
      <c r="E20" s="187" t="s">
        <v>27</v>
      </c>
      <c r="F20" s="185" t="s">
        <v>2</v>
      </c>
      <c r="G20" s="186" t="s">
        <v>0</v>
      </c>
      <c r="H20" s="186" t="s">
        <v>643</v>
      </c>
      <c r="I20" s="188" t="s">
        <v>11</v>
      </c>
      <c r="J20" s="188" t="s">
        <v>13</v>
      </c>
      <c r="K20" s="186" t="s">
        <v>0</v>
      </c>
      <c r="L20" s="186" t="s">
        <v>653</v>
      </c>
      <c r="M20" s="186" t="s">
        <v>683</v>
      </c>
      <c r="N20" s="16"/>
      <c r="O20" s="8"/>
      <c r="P20" s="8"/>
    </row>
    <row r="21" spans="1:96" ht="37.5" x14ac:dyDescent="0.25">
      <c r="A21" s="201">
        <v>20</v>
      </c>
      <c r="B21" s="184" t="s">
        <v>604</v>
      </c>
      <c r="C21" s="185" t="s">
        <v>0</v>
      </c>
      <c r="D21" s="186" t="s">
        <v>2</v>
      </c>
      <c r="E21" s="187" t="s">
        <v>27</v>
      </c>
      <c r="F21" s="185" t="s">
        <v>2</v>
      </c>
      <c r="G21" s="186" t="s">
        <v>0</v>
      </c>
      <c r="H21" s="186" t="s">
        <v>643</v>
      </c>
      <c r="I21" s="188" t="s">
        <v>11</v>
      </c>
      <c r="J21" s="188" t="s">
        <v>13</v>
      </c>
      <c r="K21" s="186" t="s">
        <v>0</v>
      </c>
      <c r="L21" s="186" t="s">
        <v>653</v>
      </c>
      <c r="M21" s="186" t="s">
        <v>682</v>
      </c>
      <c r="N21" s="16"/>
      <c r="O21" s="8"/>
      <c r="P21" s="8"/>
    </row>
    <row r="22" spans="1:96" ht="37.5" x14ac:dyDescent="0.25">
      <c r="A22" s="201">
        <v>21</v>
      </c>
      <c r="B22" s="190" t="s">
        <v>104</v>
      </c>
      <c r="C22" s="185" t="s">
        <v>27</v>
      </c>
      <c r="D22" s="188" t="s">
        <v>51</v>
      </c>
      <c r="E22" s="187" t="s">
        <v>27</v>
      </c>
      <c r="F22" s="185" t="s">
        <v>2</v>
      </c>
      <c r="G22" s="186" t="s">
        <v>0</v>
      </c>
      <c r="H22" s="186" t="s">
        <v>643</v>
      </c>
      <c r="I22" s="188" t="s">
        <v>11</v>
      </c>
      <c r="J22" s="188" t="s">
        <v>13</v>
      </c>
      <c r="K22" s="186" t="s">
        <v>0</v>
      </c>
      <c r="L22" s="186" t="s">
        <v>653</v>
      </c>
      <c r="M22" s="186" t="s">
        <v>679</v>
      </c>
      <c r="N22" s="16"/>
      <c r="O22" s="8"/>
      <c r="P22" s="8"/>
    </row>
    <row r="23" spans="1:96" s="2" customFormat="1" ht="37.5" x14ac:dyDescent="0.25">
      <c r="A23" s="201">
        <v>22</v>
      </c>
      <c r="B23" s="184" t="s">
        <v>158</v>
      </c>
      <c r="C23" s="185" t="s">
        <v>27</v>
      </c>
      <c r="D23" s="186" t="s">
        <v>2</v>
      </c>
      <c r="E23" s="187" t="s">
        <v>27</v>
      </c>
      <c r="F23" s="185" t="s">
        <v>2</v>
      </c>
      <c r="G23" s="185" t="s">
        <v>0</v>
      </c>
      <c r="H23" s="186" t="s">
        <v>643</v>
      </c>
      <c r="I23" s="188" t="s">
        <v>11</v>
      </c>
      <c r="J23" s="188" t="s">
        <v>13</v>
      </c>
      <c r="K23" s="186" t="s">
        <v>0</v>
      </c>
      <c r="L23" s="186" t="s">
        <v>653</v>
      </c>
      <c r="M23" s="186" t="s">
        <v>691</v>
      </c>
      <c r="N23" s="16"/>
      <c r="O23" s="8"/>
      <c r="P23" s="8"/>
    </row>
    <row r="24" spans="1:96" ht="37.5" x14ac:dyDescent="0.25">
      <c r="A24" s="201">
        <v>23</v>
      </c>
      <c r="B24" s="184" t="s">
        <v>112</v>
      </c>
      <c r="C24" s="185" t="s">
        <v>27</v>
      </c>
      <c r="D24" s="186" t="s">
        <v>2</v>
      </c>
      <c r="E24" s="187" t="s">
        <v>27</v>
      </c>
      <c r="F24" s="185" t="s">
        <v>2</v>
      </c>
      <c r="G24" s="186" t="s">
        <v>0</v>
      </c>
      <c r="H24" s="186" t="s">
        <v>643</v>
      </c>
      <c r="I24" s="188" t="s">
        <v>11</v>
      </c>
      <c r="J24" s="188" t="s">
        <v>13</v>
      </c>
      <c r="K24" s="186" t="s">
        <v>0</v>
      </c>
      <c r="L24" s="186" t="s">
        <v>653</v>
      </c>
      <c r="M24" s="186" t="s">
        <v>684</v>
      </c>
      <c r="N24" s="16"/>
      <c r="O24" s="8"/>
      <c r="P24" s="8"/>
    </row>
    <row r="25" spans="1:96" s="3" customFormat="1" ht="42" x14ac:dyDescent="0.25">
      <c r="A25" s="201">
        <v>24</v>
      </c>
      <c r="B25" s="193" t="s">
        <v>100</v>
      </c>
      <c r="C25" s="194" t="s">
        <v>0</v>
      </c>
      <c r="D25" s="200" t="s">
        <v>2</v>
      </c>
      <c r="E25" s="196" t="s">
        <v>27</v>
      </c>
      <c r="F25" s="194" t="s">
        <v>2</v>
      </c>
      <c r="G25" s="179" t="s">
        <v>697</v>
      </c>
      <c r="H25" s="36"/>
      <c r="I25" s="16"/>
      <c r="J25" s="16"/>
      <c r="K25" s="16"/>
      <c r="L25" s="16"/>
      <c r="M25" s="16"/>
      <c r="N25" s="16"/>
      <c r="O25" s="8"/>
      <c r="P25" s="8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</row>
    <row r="26" spans="1:96" ht="42" x14ac:dyDescent="0.25">
      <c r="A26" s="201">
        <v>25</v>
      </c>
      <c r="B26" s="197" t="s">
        <v>165</v>
      </c>
      <c r="C26" s="194" t="s">
        <v>27</v>
      </c>
      <c r="D26" s="198" t="s">
        <v>2</v>
      </c>
      <c r="E26" s="196" t="s">
        <v>27</v>
      </c>
      <c r="F26" s="194" t="s">
        <v>2</v>
      </c>
      <c r="G26" s="179" t="s">
        <v>697</v>
      </c>
      <c r="H26" s="16"/>
      <c r="I26" s="16"/>
      <c r="J26" s="16"/>
      <c r="K26" s="16"/>
      <c r="L26" s="16"/>
      <c r="M26" s="16"/>
      <c r="N26" s="16"/>
      <c r="O26" s="8"/>
      <c r="P26" s="8"/>
    </row>
    <row r="27" spans="1:96" ht="37.5" x14ac:dyDescent="0.25">
      <c r="A27" s="201">
        <v>26</v>
      </c>
      <c r="B27" s="197" t="s">
        <v>160</v>
      </c>
      <c r="C27" s="194" t="s">
        <v>27</v>
      </c>
      <c r="D27" s="198" t="s">
        <v>2</v>
      </c>
      <c r="E27" s="196" t="s">
        <v>27</v>
      </c>
      <c r="F27" s="194" t="s">
        <v>2</v>
      </c>
      <c r="G27" s="16"/>
      <c r="H27" s="16"/>
      <c r="I27" s="16"/>
      <c r="J27" s="16"/>
      <c r="K27" s="16"/>
      <c r="L27" s="16"/>
      <c r="M27" s="16"/>
      <c r="N27" s="16"/>
      <c r="O27" s="8"/>
      <c r="P27" s="8"/>
    </row>
    <row r="28" spans="1:96" ht="42" x14ac:dyDescent="0.25">
      <c r="A28" s="201">
        <v>27</v>
      </c>
      <c r="B28" s="197" t="s">
        <v>110</v>
      </c>
      <c r="C28" s="194" t="s">
        <v>0</v>
      </c>
      <c r="D28" s="198" t="s">
        <v>2</v>
      </c>
      <c r="E28" s="196" t="s">
        <v>27</v>
      </c>
      <c r="F28" s="194" t="s">
        <v>2</v>
      </c>
      <c r="G28" s="179" t="s">
        <v>697</v>
      </c>
      <c r="H28" s="16"/>
      <c r="I28" s="16"/>
      <c r="J28" s="16"/>
      <c r="K28" s="16"/>
      <c r="L28" s="16"/>
      <c r="M28" s="16"/>
      <c r="N28" s="16"/>
      <c r="O28" s="8"/>
      <c r="P28" s="8"/>
    </row>
    <row r="29" spans="1:96" ht="42" x14ac:dyDescent="0.25">
      <c r="A29" s="201">
        <v>28</v>
      </c>
      <c r="B29" s="197" t="s">
        <v>640</v>
      </c>
      <c r="C29" s="194" t="s">
        <v>27</v>
      </c>
      <c r="D29" s="198" t="s">
        <v>2</v>
      </c>
      <c r="E29" s="196" t="s">
        <v>27</v>
      </c>
      <c r="F29" s="194" t="s">
        <v>2</v>
      </c>
      <c r="G29" s="179" t="s">
        <v>697</v>
      </c>
      <c r="H29" s="16"/>
      <c r="I29" s="16"/>
      <c r="J29" s="16"/>
      <c r="K29" s="16"/>
      <c r="L29" s="16"/>
      <c r="M29" s="16"/>
      <c r="N29" s="16"/>
      <c r="O29" s="8"/>
      <c r="P29" s="8"/>
    </row>
    <row r="30" spans="1:96" ht="42" x14ac:dyDescent="0.25">
      <c r="A30" s="201">
        <v>29</v>
      </c>
      <c r="B30" s="197" t="s">
        <v>656</v>
      </c>
      <c r="C30" s="194" t="s">
        <v>27</v>
      </c>
      <c r="D30" s="198" t="s">
        <v>2</v>
      </c>
      <c r="E30" s="196" t="s">
        <v>27</v>
      </c>
      <c r="F30" s="194" t="s">
        <v>2</v>
      </c>
      <c r="G30" s="179" t="s">
        <v>697</v>
      </c>
      <c r="H30" s="16"/>
      <c r="I30" s="16"/>
      <c r="J30" s="16"/>
      <c r="K30" s="16"/>
      <c r="L30" s="16"/>
      <c r="M30" s="16"/>
      <c r="N30" s="16"/>
      <c r="O30" s="8"/>
      <c r="P30" s="8"/>
    </row>
    <row r="31" spans="1:96" ht="42" x14ac:dyDescent="0.25">
      <c r="A31" s="201">
        <v>30</v>
      </c>
      <c r="B31" s="197" t="s">
        <v>642</v>
      </c>
      <c r="C31" s="194" t="s">
        <v>0</v>
      </c>
      <c r="D31" s="198" t="s">
        <v>2</v>
      </c>
      <c r="E31" s="196" t="s">
        <v>27</v>
      </c>
      <c r="F31" s="194" t="s">
        <v>2</v>
      </c>
      <c r="G31" s="179" t="s">
        <v>697</v>
      </c>
      <c r="H31" s="16"/>
      <c r="I31" s="16"/>
      <c r="J31" s="16"/>
      <c r="K31" s="16"/>
      <c r="L31" s="16"/>
      <c r="M31" s="16"/>
      <c r="N31" s="16"/>
      <c r="O31" s="8"/>
      <c r="P31" s="8"/>
    </row>
    <row r="32" spans="1:96" ht="42" x14ac:dyDescent="0.25">
      <c r="A32" s="201">
        <v>31</v>
      </c>
      <c r="B32" s="197" t="s">
        <v>117</v>
      </c>
      <c r="C32" s="194" t="s">
        <v>27</v>
      </c>
      <c r="D32" s="198" t="s">
        <v>2</v>
      </c>
      <c r="E32" s="196" t="s">
        <v>27</v>
      </c>
      <c r="F32" s="194" t="s">
        <v>3</v>
      </c>
      <c r="G32" s="179" t="s">
        <v>697</v>
      </c>
      <c r="H32" s="16"/>
      <c r="I32" s="16"/>
      <c r="J32" s="16"/>
      <c r="K32" s="16"/>
      <c r="L32" s="16"/>
      <c r="M32" s="8"/>
      <c r="N32" s="8"/>
      <c r="O32" s="8"/>
      <c r="P32" s="8"/>
    </row>
    <row r="33" spans="1:16" ht="42" x14ac:dyDescent="0.25">
      <c r="A33" s="201">
        <v>32</v>
      </c>
      <c r="B33" s="197" t="s">
        <v>31</v>
      </c>
      <c r="C33" s="194" t="s">
        <v>27</v>
      </c>
      <c r="D33" s="195" t="s">
        <v>2</v>
      </c>
      <c r="E33" s="196" t="s">
        <v>27</v>
      </c>
      <c r="F33" s="194" t="s">
        <v>3</v>
      </c>
      <c r="G33" s="179" t="s">
        <v>697</v>
      </c>
      <c r="H33" s="16"/>
      <c r="I33" s="16"/>
      <c r="J33" s="16"/>
      <c r="K33" s="16"/>
      <c r="L33" s="16"/>
      <c r="M33" s="16"/>
      <c r="N33" s="16"/>
      <c r="O33" s="8"/>
      <c r="P33" s="8"/>
    </row>
    <row r="34" spans="1:16" ht="42" x14ac:dyDescent="0.25">
      <c r="A34" s="201">
        <v>33</v>
      </c>
      <c r="B34" s="197" t="s">
        <v>99</v>
      </c>
      <c r="C34" s="194" t="s">
        <v>27</v>
      </c>
      <c r="D34" s="194" t="s">
        <v>2</v>
      </c>
      <c r="E34" s="196" t="s">
        <v>27</v>
      </c>
      <c r="F34" s="194" t="s">
        <v>2</v>
      </c>
      <c r="G34" s="179" t="s">
        <v>697</v>
      </c>
      <c r="H34" s="16"/>
      <c r="I34" s="16"/>
      <c r="J34" s="16"/>
      <c r="K34" s="16"/>
      <c r="L34" s="16"/>
      <c r="M34" s="16"/>
      <c r="N34" s="16"/>
      <c r="O34" s="8"/>
      <c r="P34" s="8"/>
    </row>
    <row r="35" spans="1:16" ht="42" x14ac:dyDescent="0.25">
      <c r="A35" s="201">
        <v>34</v>
      </c>
      <c r="B35" s="193" t="s">
        <v>32</v>
      </c>
      <c r="C35" s="194" t="s">
        <v>27</v>
      </c>
      <c r="D35" s="194" t="s">
        <v>2</v>
      </c>
      <c r="E35" s="196" t="s">
        <v>27</v>
      </c>
      <c r="F35" s="194" t="s">
        <v>51</v>
      </c>
      <c r="G35" s="179" t="s">
        <v>697</v>
      </c>
      <c r="H35" s="16"/>
      <c r="I35" s="16"/>
      <c r="J35" s="16"/>
      <c r="K35" s="16"/>
      <c r="L35" s="16"/>
      <c r="M35" s="16"/>
      <c r="N35" s="16"/>
      <c r="O35" s="8"/>
      <c r="P35" s="8"/>
    </row>
    <row r="36" spans="1:16" ht="42" x14ac:dyDescent="0.25">
      <c r="A36" s="201">
        <v>35</v>
      </c>
      <c r="B36" s="197" t="s">
        <v>173</v>
      </c>
      <c r="C36" s="194" t="s">
        <v>27</v>
      </c>
      <c r="D36" s="198" t="s">
        <v>2</v>
      </c>
      <c r="E36" s="196" t="s">
        <v>27</v>
      </c>
      <c r="F36" s="194" t="s">
        <v>2</v>
      </c>
      <c r="G36" s="179" t="s">
        <v>697</v>
      </c>
      <c r="H36" s="42"/>
      <c r="I36" s="36"/>
      <c r="J36" s="36"/>
      <c r="K36" s="36"/>
      <c r="L36" s="46"/>
      <c r="M36" s="16"/>
      <c r="N36" s="16"/>
      <c r="O36" s="8"/>
      <c r="P36" s="8"/>
    </row>
    <row r="37" spans="1:16" ht="42" x14ac:dyDescent="0.25">
      <c r="A37" s="201">
        <v>36</v>
      </c>
      <c r="B37" s="197" t="s">
        <v>116</v>
      </c>
      <c r="C37" s="194" t="s">
        <v>27</v>
      </c>
      <c r="D37" s="194" t="s">
        <v>2</v>
      </c>
      <c r="E37" s="196" t="s">
        <v>27</v>
      </c>
      <c r="F37" s="194" t="s">
        <v>3</v>
      </c>
      <c r="G37" s="179" t="s">
        <v>697</v>
      </c>
      <c r="H37" s="16"/>
      <c r="I37" s="16"/>
      <c r="J37" s="16"/>
      <c r="K37" s="16"/>
      <c r="L37" s="16"/>
      <c r="M37" s="16"/>
      <c r="N37" s="16"/>
      <c r="O37" s="8"/>
      <c r="P37" s="8"/>
    </row>
    <row r="38" spans="1:16" ht="39" customHeight="1" x14ac:dyDescent="0.25">
      <c r="A38" s="201">
        <v>37</v>
      </c>
      <c r="B38" s="197" t="s">
        <v>655</v>
      </c>
      <c r="C38" s="194" t="s">
        <v>0</v>
      </c>
      <c r="D38" s="198" t="s">
        <v>2</v>
      </c>
      <c r="E38" s="196" t="s">
        <v>27</v>
      </c>
      <c r="F38" s="194" t="s">
        <v>2</v>
      </c>
      <c r="G38" s="179" t="s">
        <v>697</v>
      </c>
      <c r="H38" s="16"/>
      <c r="I38" s="16"/>
      <c r="J38" s="16"/>
      <c r="K38" s="16"/>
      <c r="L38" s="16"/>
      <c r="M38" s="16"/>
      <c r="N38" s="16"/>
      <c r="O38" s="8"/>
      <c r="P38" s="8"/>
    </row>
    <row r="39" spans="1:16" ht="57" customHeight="1" x14ac:dyDescent="0.25">
      <c r="A39" s="201">
        <v>38</v>
      </c>
      <c r="B39" s="193" t="s">
        <v>97</v>
      </c>
      <c r="C39" s="194" t="s">
        <v>0</v>
      </c>
      <c r="D39" s="194" t="s">
        <v>2</v>
      </c>
      <c r="E39" s="196" t="s">
        <v>27</v>
      </c>
      <c r="F39" s="194" t="s">
        <v>3</v>
      </c>
      <c r="G39" s="179" t="s">
        <v>697</v>
      </c>
      <c r="H39" s="16"/>
      <c r="I39" s="16"/>
      <c r="J39" s="16"/>
      <c r="K39" s="16"/>
      <c r="L39" s="16"/>
      <c r="M39" s="16"/>
      <c r="N39" s="16"/>
      <c r="O39" s="8"/>
      <c r="P39" s="8"/>
    </row>
    <row r="40" spans="1:16" ht="42" x14ac:dyDescent="0.25">
      <c r="A40" s="201">
        <v>39</v>
      </c>
      <c r="B40" s="193" t="s">
        <v>81</v>
      </c>
      <c r="C40" s="194" t="s">
        <v>27</v>
      </c>
      <c r="D40" s="200" t="s">
        <v>2</v>
      </c>
      <c r="E40" s="196" t="s">
        <v>27</v>
      </c>
      <c r="F40" s="194" t="s">
        <v>2</v>
      </c>
      <c r="G40" s="179" t="s">
        <v>697</v>
      </c>
      <c r="H40" s="36"/>
      <c r="I40" s="45"/>
      <c r="J40" s="45"/>
      <c r="K40" s="36"/>
      <c r="L40" s="16"/>
      <c r="M40" s="18"/>
      <c r="N40" s="18"/>
      <c r="O40" s="8"/>
      <c r="P40" s="8"/>
    </row>
    <row r="41" spans="1:16" ht="39" customHeight="1" x14ac:dyDescent="0.25">
      <c r="A41" s="201">
        <v>40</v>
      </c>
      <c r="B41" s="197" t="s">
        <v>650</v>
      </c>
      <c r="C41" s="194" t="s">
        <v>0</v>
      </c>
      <c r="D41" s="198" t="s">
        <v>2</v>
      </c>
      <c r="E41" s="196" t="s">
        <v>27</v>
      </c>
      <c r="F41" s="198" t="s">
        <v>3</v>
      </c>
      <c r="G41" s="179" t="s">
        <v>697</v>
      </c>
      <c r="H41" s="16"/>
      <c r="I41" s="16"/>
      <c r="J41" s="16"/>
      <c r="K41" s="16"/>
      <c r="L41" s="16"/>
      <c r="M41" s="16"/>
      <c r="N41" s="16"/>
      <c r="O41" s="8"/>
      <c r="P41" s="8"/>
    </row>
    <row r="42" spans="1:16" ht="39" customHeight="1" x14ac:dyDescent="0.25">
      <c r="A42" s="201">
        <v>41</v>
      </c>
      <c r="B42" s="197" t="s">
        <v>661</v>
      </c>
      <c r="C42" s="194" t="s">
        <v>0</v>
      </c>
      <c r="D42" s="198" t="s">
        <v>2</v>
      </c>
      <c r="E42" s="196" t="s">
        <v>27</v>
      </c>
      <c r="F42" s="198" t="s">
        <v>3</v>
      </c>
      <c r="G42" s="179" t="s">
        <v>697</v>
      </c>
      <c r="H42" s="16"/>
      <c r="I42" s="16"/>
      <c r="J42" s="16"/>
      <c r="K42" s="16"/>
      <c r="L42" s="16"/>
      <c r="M42" s="16"/>
      <c r="N42" s="16"/>
      <c r="O42" s="8"/>
      <c r="P42" s="8"/>
    </row>
    <row r="43" spans="1:16" ht="39" customHeight="1" x14ac:dyDescent="0.25">
      <c r="A43" s="201">
        <v>42</v>
      </c>
      <c r="B43" s="197" t="s">
        <v>50</v>
      </c>
      <c r="C43" s="194" t="s">
        <v>0</v>
      </c>
      <c r="D43" s="198" t="s">
        <v>2</v>
      </c>
      <c r="E43" s="196" t="s">
        <v>27</v>
      </c>
      <c r="F43" s="179" t="s">
        <v>697</v>
      </c>
      <c r="G43" s="16"/>
      <c r="H43" s="16"/>
      <c r="I43" s="16"/>
      <c r="J43" s="16"/>
      <c r="K43" s="16"/>
      <c r="L43" s="16"/>
      <c r="M43" s="16"/>
      <c r="N43" s="16"/>
      <c r="O43" s="8"/>
      <c r="P43" s="8"/>
    </row>
    <row r="44" spans="1:16" ht="39" customHeight="1" x14ac:dyDescent="0.25">
      <c r="A44" s="201">
        <v>43</v>
      </c>
      <c r="B44" s="197" t="s">
        <v>660</v>
      </c>
      <c r="C44" s="194" t="s">
        <v>0</v>
      </c>
      <c r="D44" s="198" t="s">
        <v>2</v>
      </c>
      <c r="E44" s="196" t="s">
        <v>27</v>
      </c>
      <c r="F44" s="179" t="s">
        <v>697</v>
      </c>
      <c r="G44" s="16"/>
      <c r="H44" s="16"/>
      <c r="I44" s="16"/>
      <c r="J44" s="16"/>
      <c r="K44" s="16"/>
      <c r="L44" s="16"/>
      <c r="M44" s="16"/>
      <c r="N44" s="16"/>
      <c r="O44" s="8"/>
      <c r="P44" s="8"/>
    </row>
    <row r="45" spans="1:16" ht="39" customHeight="1" x14ac:dyDescent="0.25">
      <c r="A45" s="201">
        <v>44</v>
      </c>
      <c r="B45" s="197" t="s">
        <v>95</v>
      </c>
      <c r="C45" s="200" t="s">
        <v>0</v>
      </c>
      <c r="D45" s="200" t="s">
        <v>2</v>
      </c>
      <c r="E45" s="196" t="s">
        <v>27</v>
      </c>
      <c r="F45" s="179" t="s">
        <v>697</v>
      </c>
      <c r="G45" s="16"/>
      <c r="H45" s="16"/>
      <c r="I45" s="16"/>
      <c r="J45" s="16"/>
      <c r="K45" s="16"/>
      <c r="L45" s="16"/>
      <c r="M45" s="16"/>
      <c r="N45" s="16"/>
      <c r="O45" s="8"/>
      <c r="P45" s="8"/>
    </row>
    <row r="46" spans="1:16" ht="39" customHeight="1" x14ac:dyDescent="0.25">
      <c r="A46" s="201">
        <v>45</v>
      </c>
      <c r="B46" s="197" t="s">
        <v>672</v>
      </c>
      <c r="C46" s="194" t="s">
        <v>0</v>
      </c>
      <c r="D46" s="200" t="s">
        <v>2</v>
      </c>
      <c r="E46" s="196" t="s">
        <v>27</v>
      </c>
      <c r="F46" s="179" t="s">
        <v>697</v>
      </c>
      <c r="G46" s="16"/>
      <c r="H46" s="16"/>
      <c r="I46" s="16"/>
      <c r="J46" s="16"/>
      <c r="K46" s="16"/>
      <c r="L46" s="16"/>
      <c r="M46" s="16"/>
      <c r="N46" s="16"/>
      <c r="O46" s="8"/>
      <c r="P46" s="8"/>
    </row>
    <row r="47" spans="1:16" ht="39" customHeight="1" x14ac:dyDescent="0.25">
      <c r="A47" s="201">
        <v>46</v>
      </c>
      <c r="B47" s="197" t="s">
        <v>685</v>
      </c>
      <c r="C47" s="194" t="s">
        <v>0</v>
      </c>
      <c r="D47" s="200" t="s">
        <v>2</v>
      </c>
      <c r="E47" s="196" t="s">
        <v>27</v>
      </c>
      <c r="F47" s="179" t="s">
        <v>697</v>
      </c>
      <c r="G47" s="16"/>
      <c r="H47" s="16"/>
      <c r="I47" s="16"/>
      <c r="J47" s="16"/>
      <c r="K47" s="16"/>
      <c r="L47" s="16"/>
      <c r="M47" s="16"/>
      <c r="N47" s="16"/>
      <c r="O47" s="8"/>
      <c r="P47" s="8"/>
    </row>
    <row r="48" spans="1:16" ht="39" customHeight="1" x14ac:dyDescent="0.25">
      <c r="A48" s="201">
        <v>47</v>
      </c>
      <c r="B48" s="197" t="s">
        <v>92</v>
      </c>
      <c r="C48" s="194" t="s">
        <v>0</v>
      </c>
      <c r="D48" s="200" t="s">
        <v>2</v>
      </c>
      <c r="E48" s="196" t="s">
        <v>3</v>
      </c>
      <c r="F48" s="179" t="s">
        <v>698</v>
      </c>
      <c r="G48" s="16"/>
      <c r="H48" s="16"/>
      <c r="I48" s="16"/>
      <c r="J48" s="16"/>
      <c r="K48" s="16"/>
      <c r="L48" s="16"/>
      <c r="M48" s="16"/>
      <c r="N48" s="16"/>
      <c r="O48" s="8"/>
      <c r="P48" s="8"/>
    </row>
    <row r="49" spans="1:16" ht="39" customHeight="1" x14ac:dyDescent="0.25">
      <c r="A49" s="201">
        <v>48</v>
      </c>
      <c r="B49" s="197" t="s">
        <v>692</v>
      </c>
      <c r="C49" s="194" t="s">
        <v>27</v>
      </c>
      <c r="D49" s="200" t="s">
        <v>2</v>
      </c>
      <c r="E49" s="196" t="s">
        <v>27</v>
      </c>
      <c r="F49" s="179" t="s">
        <v>697</v>
      </c>
      <c r="G49" s="16"/>
      <c r="H49" s="16"/>
      <c r="I49" s="16"/>
      <c r="J49" s="16"/>
      <c r="K49" s="16"/>
      <c r="L49" s="16"/>
      <c r="M49" s="16"/>
      <c r="N49" s="16"/>
      <c r="O49" s="8"/>
      <c r="P49" s="8"/>
    </row>
    <row r="50" spans="1:16" ht="39" customHeight="1" x14ac:dyDescent="0.25">
      <c r="A50" s="201">
        <v>49</v>
      </c>
      <c r="B50" s="197" t="s">
        <v>677</v>
      </c>
      <c r="C50" s="194" t="s">
        <v>0</v>
      </c>
      <c r="D50" s="198" t="s">
        <v>3</v>
      </c>
      <c r="E50" s="179" t="s">
        <v>697</v>
      </c>
      <c r="F50" s="36"/>
      <c r="G50" s="16"/>
      <c r="H50" s="16"/>
      <c r="I50" s="16"/>
      <c r="J50" s="16"/>
      <c r="K50" s="16"/>
      <c r="L50" s="16"/>
      <c r="M50" s="16"/>
      <c r="N50" s="16"/>
      <c r="O50" s="8"/>
      <c r="P50" s="8"/>
    </row>
    <row r="51" spans="1:16" ht="39" customHeight="1" x14ac:dyDescent="0.25">
      <c r="A51" s="201">
        <v>50</v>
      </c>
      <c r="B51" s="197" t="s">
        <v>678</v>
      </c>
      <c r="C51" s="194" t="s">
        <v>0</v>
      </c>
      <c r="D51" s="198" t="s">
        <v>3</v>
      </c>
      <c r="E51" s="179" t="s">
        <v>697</v>
      </c>
      <c r="F51" s="36"/>
      <c r="G51" s="16"/>
      <c r="H51" s="16"/>
      <c r="I51" s="16"/>
      <c r="J51" s="16"/>
      <c r="K51" s="16"/>
      <c r="L51" s="16"/>
      <c r="M51" s="16"/>
      <c r="N51" s="16"/>
      <c r="O51" s="8"/>
      <c r="P51" s="8"/>
    </row>
    <row r="52" spans="1:16" ht="39" customHeight="1" x14ac:dyDescent="0.25">
      <c r="A52" s="201">
        <v>51</v>
      </c>
      <c r="B52" s="197" t="s">
        <v>114</v>
      </c>
      <c r="C52" s="194" t="s">
        <v>0</v>
      </c>
      <c r="D52" s="198" t="s">
        <v>3</v>
      </c>
      <c r="E52" s="179" t="s">
        <v>697</v>
      </c>
      <c r="F52" s="36"/>
      <c r="G52" s="16"/>
      <c r="H52" s="16"/>
      <c r="I52" s="16"/>
      <c r="J52" s="16"/>
      <c r="K52" s="16"/>
      <c r="L52" s="16"/>
      <c r="M52" s="16"/>
      <c r="N52" s="16"/>
      <c r="O52" s="8"/>
      <c r="P52" s="8"/>
    </row>
    <row r="53" spans="1:16" ht="39" customHeight="1" x14ac:dyDescent="0.25">
      <c r="A53" s="201">
        <v>52</v>
      </c>
      <c r="B53" s="32" t="s">
        <v>94</v>
      </c>
      <c r="C53" s="34" t="s">
        <v>27</v>
      </c>
      <c r="D53" s="40" t="s">
        <v>2</v>
      </c>
      <c r="E53" s="31" t="s">
        <v>27</v>
      </c>
      <c r="F53" s="34" t="s">
        <v>2</v>
      </c>
      <c r="G53" s="40" t="s">
        <v>0</v>
      </c>
      <c r="H53" s="40" t="s">
        <v>643</v>
      </c>
      <c r="I53" s="33" t="s">
        <v>11</v>
      </c>
      <c r="J53" s="33" t="s">
        <v>13</v>
      </c>
      <c r="K53" s="40" t="s">
        <v>0</v>
      </c>
      <c r="L53" s="40" t="s">
        <v>693</v>
      </c>
      <c r="M53" s="179" t="s">
        <v>697</v>
      </c>
      <c r="N53" s="16"/>
      <c r="O53" s="8"/>
      <c r="P53" s="8"/>
    </row>
    <row r="54" spans="1:16" ht="39" customHeight="1" x14ac:dyDescent="0.25">
      <c r="A54" s="201">
        <v>53</v>
      </c>
      <c r="B54" s="32" t="s">
        <v>666</v>
      </c>
      <c r="C54" s="34" t="s">
        <v>27</v>
      </c>
      <c r="D54" s="40" t="s">
        <v>2</v>
      </c>
      <c r="E54" s="31" t="s">
        <v>27</v>
      </c>
      <c r="F54" s="40" t="s">
        <v>2</v>
      </c>
      <c r="G54" s="34" t="s">
        <v>0</v>
      </c>
      <c r="H54" s="40" t="s">
        <v>643</v>
      </c>
      <c r="I54" s="33" t="s">
        <v>11</v>
      </c>
      <c r="J54" s="33" t="s">
        <v>13</v>
      </c>
      <c r="K54" s="40" t="s">
        <v>635</v>
      </c>
      <c r="L54" s="16"/>
      <c r="M54" s="18"/>
      <c r="N54" s="18"/>
      <c r="O54" s="8"/>
      <c r="P54" s="8"/>
    </row>
    <row r="55" spans="1:16" ht="39" customHeight="1" x14ac:dyDescent="0.25">
      <c r="A55" s="201">
        <v>54</v>
      </c>
      <c r="B55" s="32" t="s">
        <v>576</v>
      </c>
      <c r="C55" s="34" t="s">
        <v>0</v>
      </c>
      <c r="D55" s="40" t="s">
        <v>2</v>
      </c>
      <c r="E55" s="31" t="s">
        <v>635</v>
      </c>
      <c r="F55" s="36"/>
      <c r="G55" s="16"/>
      <c r="H55" s="16"/>
      <c r="I55" s="16"/>
      <c r="J55" s="16"/>
      <c r="K55" s="16"/>
      <c r="L55" s="16"/>
      <c r="M55" s="16"/>
      <c r="N55" s="16"/>
      <c r="O55" s="8"/>
      <c r="P55" s="8"/>
    </row>
    <row r="56" spans="1:16" ht="37.5" x14ac:dyDescent="0.25">
      <c r="A56" s="201">
        <v>55</v>
      </c>
      <c r="B56" s="32" t="s">
        <v>641</v>
      </c>
      <c r="C56" s="34" t="s">
        <v>0</v>
      </c>
      <c r="D56" s="40" t="s">
        <v>2</v>
      </c>
      <c r="E56" s="31" t="s">
        <v>635</v>
      </c>
      <c r="F56" s="36"/>
      <c r="G56" s="16"/>
      <c r="H56" s="16"/>
      <c r="I56" s="16"/>
      <c r="J56" s="16"/>
      <c r="K56" s="16"/>
      <c r="L56" s="16"/>
      <c r="M56" s="16"/>
      <c r="N56" s="16"/>
      <c r="O56" s="8"/>
      <c r="P56" s="8"/>
    </row>
    <row r="57" spans="1:16" ht="37.5" x14ac:dyDescent="0.25">
      <c r="A57" s="201">
        <v>56</v>
      </c>
      <c r="B57" s="32" t="s">
        <v>651</v>
      </c>
      <c r="C57" s="34" t="s">
        <v>27</v>
      </c>
      <c r="D57" s="40" t="s">
        <v>2</v>
      </c>
      <c r="E57" s="31" t="s">
        <v>635</v>
      </c>
      <c r="F57" s="36"/>
      <c r="G57" s="16"/>
      <c r="H57" s="16"/>
      <c r="I57" s="16"/>
      <c r="J57" s="16"/>
      <c r="K57" s="16"/>
      <c r="L57" s="16"/>
      <c r="M57" s="16"/>
      <c r="N57" s="16"/>
      <c r="O57" s="8"/>
      <c r="P57" s="8"/>
    </row>
    <row r="58" spans="1:16" ht="37.5" x14ac:dyDescent="0.25">
      <c r="A58" s="201">
        <v>57</v>
      </c>
      <c r="B58" s="32" t="s">
        <v>580</v>
      </c>
      <c r="C58" s="34" t="s">
        <v>27</v>
      </c>
      <c r="D58" s="40" t="s">
        <v>2</v>
      </c>
      <c r="E58" s="31" t="s">
        <v>635</v>
      </c>
      <c r="F58" s="36"/>
      <c r="G58" s="16"/>
      <c r="H58" s="16"/>
      <c r="I58" s="16"/>
      <c r="J58" s="16"/>
      <c r="K58" s="16"/>
      <c r="L58" s="16"/>
      <c r="M58" s="16"/>
      <c r="N58" s="16"/>
      <c r="O58" s="8"/>
      <c r="P58" s="8"/>
    </row>
    <row r="59" spans="1:16" ht="37.5" x14ac:dyDescent="0.25">
      <c r="A59" s="201">
        <v>58</v>
      </c>
      <c r="B59" s="32" t="s">
        <v>610</v>
      </c>
      <c r="C59" s="34" t="s">
        <v>0</v>
      </c>
      <c r="D59" s="40" t="s">
        <v>2</v>
      </c>
      <c r="E59" s="11"/>
      <c r="F59" s="36"/>
      <c r="G59" s="16"/>
      <c r="H59" s="16"/>
      <c r="I59" s="16"/>
      <c r="J59" s="16"/>
      <c r="K59" s="16"/>
      <c r="L59" s="16"/>
      <c r="M59" s="16"/>
      <c r="N59" s="16"/>
      <c r="O59" s="8"/>
      <c r="P59" s="8"/>
    </row>
    <row r="60" spans="1:16" ht="37.5" x14ac:dyDescent="0.25">
      <c r="A60" s="201">
        <v>59</v>
      </c>
      <c r="B60" s="32" t="s">
        <v>673</v>
      </c>
      <c r="C60" s="34" t="s">
        <v>1</v>
      </c>
      <c r="D60" s="36"/>
      <c r="E60" s="11"/>
      <c r="F60" s="36"/>
      <c r="G60" s="16"/>
      <c r="H60" s="16"/>
      <c r="I60" s="16"/>
      <c r="J60" s="16"/>
      <c r="K60" s="16"/>
      <c r="L60" s="16"/>
      <c r="M60" s="16"/>
      <c r="N60" s="16"/>
      <c r="O60" s="8"/>
      <c r="P60" s="8"/>
    </row>
    <row r="61" spans="1:16" ht="37.5" x14ac:dyDescent="0.25">
      <c r="A61" s="201">
        <v>60</v>
      </c>
      <c r="B61" s="32" t="s">
        <v>652</v>
      </c>
      <c r="C61" s="39" t="s">
        <v>1</v>
      </c>
      <c r="D61" s="36"/>
      <c r="E61" s="11"/>
      <c r="F61" s="36"/>
      <c r="G61" s="16"/>
      <c r="H61" s="16"/>
      <c r="I61" s="16"/>
      <c r="J61" s="16"/>
      <c r="K61" s="16"/>
      <c r="L61" s="16"/>
      <c r="M61" s="16"/>
      <c r="N61" s="16"/>
      <c r="O61" s="8"/>
      <c r="P61" s="8"/>
    </row>
    <row r="62" spans="1:16" ht="34.5" customHeight="1" x14ac:dyDescent="0.25"/>
    <row r="64" spans="1:16" ht="16.5" x14ac:dyDescent="0.25">
      <c r="C64" s="183"/>
      <c r="D64" s="43"/>
      <c r="E64" s="9"/>
      <c r="F64" s="43"/>
    </row>
    <row r="65" spans="2:6" ht="16.5" x14ac:dyDescent="0.25">
      <c r="B65" s="99"/>
      <c r="C65" s="183" t="s">
        <v>671</v>
      </c>
      <c r="D65" s="43"/>
      <c r="E65" s="9"/>
      <c r="F65" s="43"/>
    </row>
    <row r="66" spans="2:6" ht="16.5" x14ac:dyDescent="0.25">
      <c r="C66" s="183"/>
      <c r="D66" s="43"/>
      <c r="E66" s="9"/>
      <c r="F66" s="43"/>
    </row>
    <row r="67" spans="2:6" ht="16.5" x14ac:dyDescent="0.25">
      <c r="B67" s="3"/>
      <c r="C67" s="183" t="s">
        <v>630</v>
      </c>
      <c r="D67" s="43"/>
      <c r="E67" s="9"/>
      <c r="F67" s="43"/>
    </row>
    <row r="68" spans="2:6" ht="16.5" x14ac:dyDescent="0.25">
      <c r="C68" s="43"/>
      <c r="D68" s="43"/>
      <c r="E68" s="9"/>
      <c r="F68" s="43"/>
    </row>
    <row r="69" spans="2:6" ht="16.5" x14ac:dyDescent="0.25">
      <c r="B69" s="199"/>
      <c r="C69" s="43" t="s">
        <v>674</v>
      </c>
      <c r="D69" s="43"/>
      <c r="E69" s="9"/>
      <c r="F69" s="43"/>
    </row>
    <row r="71" spans="2:6" ht="16.5" x14ac:dyDescent="0.25">
      <c r="B71" s="2"/>
      <c r="C71" s="192"/>
      <c r="D71" s="43"/>
      <c r="E71" s="43"/>
    </row>
    <row r="72" spans="2:6" ht="16.5" x14ac:dyDescent="0.25">
      <c r="B72" s="5"/>
      <c r="C72" s="43" t="s">
        <v>171</v>
      </c>
      <c r="D72" s="43"/>
      <c r="E72" s="43"/>
    </row>
  </sheetData>
  <autoFilter ref="A1:P63" xr:uid="{87AF1C34-3ADD-4B51-90D0-3934391F1C27}">
    <sortState xmlns:xlrd2="http://schemas.microsoft.com/office/spreadsheetml/2017/richdata2" ref="A2:P63">
      <sortCondition sortBy="cellColor" ref="O1:O63" dxfId="1"/>
    </sortState>
  </autoFilter>
  <phoneticPr fontId="5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CA55-8B6C-499E-8D53-B7BEB83E2F0B}">
  <dimension ref="A1:S40"/>
  <sheetViews>
    <sheetView showGridLines="0" zoomScale="70" zoomScaleNormal="7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RowHeight="15" x14ac:dyDescent="0.25"/>
  <cols>
    <col min="1" max="1" width="9.140625" style="2"/>
    <col min="2" max="2" width="21.42578125" customWidth="1"/>
    <col min="3" max="3" width="24.5703125" style="44" customWidth="1"/>
    <col min="4" max="4" width="23.140625" style="44" customWidth="1"/>
    <col min="5" max="5" width="27.42578125" style="10" customWidth="1"/>
    <col min="6" max="6" width="30.140625" style="44" customWidth="1"/>
    <col min="7" max="7" width="26" customWidth="1"/>
    <col min="8" max="8" width="18.140625" customWidth="1"/>
    <col min="9" max="9" width="24.7109375" customWidth="1"/>
    <col min="10" max="10" width="22.5703125" customWidth="1"/>
    <col min="11" max="12" width="22.85546875" customWidth="1"/>
    <col min="13" max="13" width="27.7109375" customWidth="1"/>
    <col min="14" max="14" width="19.42578125" customWidth="1"/>
    <col min="15" max="15" width="20.42578125" customWidth="1"/>
    <col min="16" max="16" width="18.140625" customWidth="1"/>
  </cols>
  <sheetData>
    <row r="1" spans="1:16" ht="126" x14ac:dyDescent="0.25">
      <c r="A1" s="106" t="s">
        <v>175</v>
      </c>
      <c r="B1" s="47" t="s">
        <v>176</v>
      </c>
      <c r="C1" s="170" t="s">
        <v>16</v>
      </c>
      <c r="D1" s="171" t="s">
        <v>17</v>
      </c>
      <c r="E1" s="170" t="s">
        <v>632</v>
      </c>
      <c r="F1" s="172" t="s">
        <v>25</v>
      </c>
      <c r="G1" s="170" t="s">
        <v>625</v>
      </c>
      <c r="H1" s="170" t="s">
        <v>626</v>
      </c>
      <c r="I1" s="170" t="s">
        <v>627</v>
      </c>
      <c r="J1" s="170" t="s">
        <v>624</v>
      </c>
      <c r="K1" s="170" t="s">
        <v>21</v>
      </c>
      <c r="L1" s="170" t="s">
        <v>628</v>
      </c>
      <c r="M1" s="170" t="s">
        <v>629</v>
      </c>
      <c r="N1" s="170" t="s">
        <v>24</v>
      </c>
      <c r="O1" s="180" t="s">
        <v>633</v>
      </c>
      <c r="P1" s="180" t="s">
        <v>634</v>
      </c>
    </row>
    <row r="2" spans="1:16" ht="37.5" x14ac:dyDescent="0.25">
      <c r="A2" s="201">
        <v>1</v>
      </c>
      <c r="B2" s="206" t="s">
        <v>94</v>
      </c>
      <c r="C2" s="207" t="s">
        <v>27</v>
      </c>
      <c r="D2" s="208" t="s">
        <v>2</v>
      </c>
      <c r="E2" s="209" t="s">
        <v>27</v>
      </c>
      <c r="F2" s="207" t="s">
        <v>2</v>
      </c>
      <c r="G2" s="208" t="s">
        <v>11</v>
      </c>
      <c r="H2" s="208" t="s">
        <v>701</v>
      </c>
      <c r="I2" s="45"/>
      <c r="J2" s="45"/>
      <c r="K2" s="36"/>
      <c r="L2" s="36"/>
      <c r="M2" s="46"/>
      <c r="N2" s="16"/>
      <c r="O2" s="8"/>
      <c r="P2" s="8"/>
    </row>
    <row r="3" spans="1:16" ht="37.5" x14ac:dyDescent="0.25">
      <c r="A3" s="201">
        <v>2</v>
      </c>
      <c r="B3" s="206" t="s">
        <v>99</v>
      </c>
      <c r="C3" s="207" t="s">
        <v>27</v>
      </c>
      <c r="D3" s="207" t="s">
        <v>2</v>
      </c>
      <c r="E3" s="209" t="s">
        <v>27</v>
      </c>
      <c r="F3" s="207" t="s">
        <v>2</v>
      </c>
      <c r="G3" s="208" t="s">
        <v>11</v>
      </c>
      <c r="H3" s="208" t="s">
        <v>701</v>
      </c>
      <c r="I3" s="16"/>
      <c r="J3" s="16"/>
      <c r="K3" s="16"/>
      <c r="L3" s="16"/>
      <c r="M3" s="16"/>
      <c r="N3" s="16"/>
      <c r="O3" s="8"/>
      <c r="P3" s="8"/>
    </row>
    <row r="4" spans="1:16" ht="37.5" x14ac:dyDescent="0.25">
      <c r="A4" s="201">
        <v>3</v>
      </c>
      <c r="B4" s="206" t="s">
        <v>165</v>
      </c>
      <c r="C4" s="207" t="s">
        <v>27</v>
      </c>
      <c r="D4" s="208" t="s">
        <v>2</v>
      </c>
      <c r="E4" s="209" t="s">
        <v>27</v>
      </c>
      <c r="F4" s="207" t="s">
        <v>2</v>
      </c>
      <c r="G4" s="208" t="s">
        <v>695</v>
      </c>
      <c r="H4" s="36"/>
      <c r="I4" s="45"/>
      <c r="J4" s="45"/>
      <c r="K4" s="36"/>
      <c r="L4" s="16"/>
      <c r="M4" s="18"/>
      <c r="N4" s="18"/>
      <c r="O4" s="8"/>
      <c r="P4" s="8"/>
    </row>
    <row r="5" spans="1:16" ht="37.5" x14ac:dyDescent="0.25">
      <c r="A5" s="201">
        <v>4</v>
      </c>
      <c r="B5" s="206" t="s">
        <v>640</v>
      </c>
      <c r="C5" s="207" t="s">
        <v>27</v>
      </c>
      <c r="D5" s="208" t="s">
        <v>2</v>
      </c>
      <c r="E5" s="209" t="s">
        <v>27</v>
      </c>
      <c r="F5" s="207" t="s">
        <v>2</v>
      </c>
      <c r="G5" s="208" t="s">
        <v>695</v>
      </c>
      <c r="H5" s="16"/>
      <c r="I5" s="16"/>
      <c r="J5" s="16"/>
      <c r="K5" s="16"/>
      <c r="L5" s="16"/>
      <c r="M5" s="16"/>
      <c r="N5" s="16"/>
      <c r="O5" s="8"/>
      <c r="P5" s="8"/>
    </row>
    <row r="6" spans="1:16" ht="37.5" x14ac:dyDescent="0.25">
      <c r="A6" s="201">
        <v>5</v>
      </c>
      <c r="B6" s="210" t="s">
        <v>81</v>
      </c>
      <c r="C6" s="207" t="s">
        <v>27</v>
      </c>
      <c r="D6" s="211" t="s">
        <v>2</v>
      </c>
      <c r="E6" s="209" t="s">
        <v>27</v>
      </c>
      <c r="F6" s="207" t="s">
        <v>2</v>
      </c>
      <c r="G6" s="208" t="s">
        <v>695</v>
      </c>
      <c r="H6" s="16"/>
      <c r="I6" s="16"/>
      <c r="J6" s="16"/>
      <c r="K6" s="16"/>
      <c r="L6" s="16"/>
      <c r="M6" s="16"/>
      <c r="N6" s="16"/>
      <c r="O6" s="8"/>
      <c r="P6" s="8"/>
    </row>
    <row r="7" spans="1:16" ht="37.5" x14ac:dyDescent="0.25">
      <c r="A7" s="201">
        <v>6</v>
      </c>
      <c r="B7" s="206" t="s">
        <v>655</v>
      </c>
      <c r="C7" s="207" t="s">
        <v>0</v>
      </c>
      <c r="D7" s="208" t="s">
        <v>2</v>
      </c>
      <c r="E7" s="209" t="s">
        <v>27</v>
      </c>
      <c r="F7" s="207" t="s">
        <v>2</v>
      </c>
      <c r="G7" s="208" t="s">
        <v>695</v>
      </c>
      <c r="H7" s="16"/>
      <c r="I7" s="16"/>
      <c r="J7" s="16"/>
      <c r="K7" s="16"/>
      <c r="L7" s="16"/>
      <c r="M7" s="16"/>
      <c r="N7" s="16"/>
      <c r="O7" s="8"/>
      <c r="P7" s="8"/>
    </row>
    <row r="8" spans="1:16" ht="37.5" x14ac:dyDescent="0.25">
      <c r="A8" s="201">
        <v>7</v>
      </c>
      <c r="B8" s="206" t="s">
        <v>642</v>
      </c>
      <c r="C8" s="207" t="s">
        <v>0</v>
      </c>
      <c r="D8" s="208" t="s">
        <v>2</v>
      </c>
      <c r="E8" s="209" t="s">
        <v>27</v>
      </c>
      <c r="F8" s="207" t="s">
        <v>2</v>
      </c>
      <c r="G8" s="208" t="s">
        <v>695</v>
      </c>
      <c r="H8" s="16"/>
      <c r="I8" s="16"/>
      <c r="J8" s="16"/>
      <c r="K8" s="16"/>
      <c r="L8" s="16"/>
      <c r="M8" s="16"/>
      <c r="N8" s="16"/>
      <c r="O8" s="8"/>
      <c r="P8" s="8"/>
    </row>
    <row r="9" spans="1:16" ht="37.5" x14ac:dyDescent="0.25">
      <c r="A9" s="201">
        <v>8</v>
      </c>
      <c r="B9" s="206" t="s">
        <v>31</v>
      </c>
      <c r="C9" s="207" t="s">
        <v>27</v>
      </c>
      <c r="D9" s="212" t="s">
        <v>2</v>
      </c>
      <c r="E9" s="209" t="s">
        <v>27</v>
      </c>
      <c r="F9" s="207" t="s">
        <v>3</v>
      </c>
      <c r="G9" s="208" t="s">
        <v>704</v>
      </c>
      <c r="H9" s="16"/>
      <c r="I9" s="16"/>
      <c r="J9" s="16"/>
      <c r="K9" s="16"/>
      <c r="L9" s="16"/>
      <c r="M9" s="16"/>
      <c r="N9" s="16"/>
      <c r="O9" s="8"/>
      <c r="P9" s="8"/>
    </row>
    <row r="10" spans="1:16" ht="37.5" x14ac:dyDescent="0.25">
      <c r="A10" s="201">
        <v>9</v>
      </c>
      <c r="B10" s="206" t="s">
        <v>110</v>
      </c>
      <c r="C10" s="207" t="s">
        <v>0</v>
      </c>
      <c r="D10" s="208" t="s">
        <v>2</v>
      </c>
      <c r="E10" s="209" t="s">
        <v>27</v>
      </c>
      <c r="F10" s="207" t="s">
        <v>2</v>
      </c>
      <c r="G10" s="208" t="s">
        <v>702</v>
      </c>
      <c r="H10" s="16"/>
      <c r="I10" s="16"/>
      <c r="J10" s="16"/>
      <c r="K10" s="16"/>
      <c r="L10" s="16"/>
      <c r="M10" s="16"/>
      <c r="N10" s="16"/>
      <c r="O10" s="8"/>
      <c r="P10" s="8"/>
    </row>
    <row r="11" spans="1:16" ht="37.5" x14ac:dyDescent="0.25">
      <c r="A11" s="201">
        <v>10</v>
      </c>
      <c r="B11" s="210" t="s">
        <v>32</v>
      </c>
      <c r="C11" s="207" t="s">
        <v>27</v>
      </c>
      <c r="D11" s="207" t="s">
        <v>2</v>
      </c>
      <c r="E11" s="209" t="s">
        <v>27</v>
      </c>
      <c r="F11" s="207" t="s">
        <v>51</v>
      </c>
      <c r="G11" s="208" t="s">
        <v>694</v>
      </c>
      <c r="H11" s="16"/>
      <c r="I11" s="16"/>
      <c r="J11" s="16"/>
      <c r="K11" s="16"/>
      <c r="L11" s="16"/>
      <c r="M11" s="16"/>
      <c r="N11" s="16"/>
      <c r="O11" s="8"/>
      <c r="P11" s="8"/>
    </row>
    <row r="12" spans="1:16" ht="37.5" x14ac:dyDescent="0.25">
      <c r="A12" s="201">
        <v>11</v>
      </c>
      <c r="B12" s="206" t="s">
        <v>173</v>
      </c>
      <c r="C12" s="207" t="s">
        <v>27</v>
      </c>
      <c r="D12" s="208" t="s">
        <v>2</v>
      </c>
      <c r="E12" s="209" t="s">
        <v>27</v>
      </c>
      <c r="F12" s="207" t="s">
        <v>2</v>
      </c>
      <c r="G12" s="208" t="s">
        <v>694</v>
      </c>
      <c r="H12" s="16"/>
      <c r="I12" s="16"/>
      <c r="J12" s="16"/>
      <c r="K12" s="16"/>
      <c r="L12" s="16"/>
      <c r="M12" s="16"/>
      <c r="N12" s="16"/>
      <c r="O12" s="8"/>
      <c r="P12" s="8"/>
    </row>
    <row r="13" spans="1:16" ht="37.5" x14ac:dyDescent="0.25">
      <c r="A13" s="201">
        <v>12</v>
      </c>
      <c r="B13" s="206" t="s">
        <v>656</v>
      </c>
      <c r="C13" s="207" t="s">
        <v>27</v>
      </c>
      <c r="D13" s="208" t="s">
        <v>2</v>
      </c>
      <c r="E13" s="209" t="s">
        <v>27</v>
      </c>
      <c r="F13" s="207" t="s">
        <v>2</v>
      </c>
      <c r="G13" s="208" t="s">
        <v>694</v>
      </c>
      <c r="H13" s="16"/>
      <c r="I13" s="16"/>
      <c r="J13" s="16"/>
      <c r="K13" s="16"/>
      <c r="L13" s="16"/>
      <c r="M13" s="16"/>
      <c r="N13" s="16"/>
      <c r="O13" s="8"/>
      <c r="P13" s="8"/>
    </row>
    <row r="14" spans="1:16" ht="37.5" x14ac:dyDescent="0.25">
      <c r="A14" s="201">
        <v>13</v>
      </c>
      <c r="B14" s="206" t="s">
        <v>117</v>
      </c>
      <c r="C14" s="207" t="s">
        <v>27</v>
      </c>
      <c r="D14" s="208" t="s">
        <v>2</v>
      </c>
      <c r="E14" s="209" t="s">
        <v>27</v>
      </c>
      <c r="F14" s="207" t="s">
        <v>3</v>
      </c>
      <c r="G14" s="208" t="s">
        <v>694</v>
      </c>
      <c r="H14" s="16"/>
      <c r="I14" s="16"/>
      <c r="J14" s="16"/>
      <c r="K14" s="16"/>
      <c r="L14" s="16"/>
      <c r="M14" s="16"/>
      <c r="N14" s="16"/>
      <c r="O14" s="8"/>
      <c r="P14" s="8"/>
    </row>
    <row r="15" spans="1:16" ht="37.5" x14ac:dyDescent="0.25">
      <c r="A15" s="201">
        <v>14</v>
      </c>
      <c r="B15" s="218" t="s">
        <v>116</v>
      </c>
      <c r="C15" s="214" t="s">
        <v>27</v>
      </c>
      <c r="D15" s="214" t="s">
        <v>2</v>
      </c>
      <c r="E15" s="216" t="s">
        <v>27</v>
      </c>
      <c r="F15" s="214" t="s">
        <v>3</v>
      </c>
      <c r="G15" s="217" t="s">
        <v>696</v>
      </c>
      <c r="H15" s="16"/>
      <c r="I15" s="16"/>
      <c r="J15" s="16"/>
      <c r="K15" s="16"/>
      <c r="L15" s="16"/>
      <c r="M15" s="16"/>
      <c r="N15" s="16"/>
      <c r="O15" s="8"/>
      <c r="P15" s="8"/>
    </row>
    <row r="16" spans="1:16" ht="37.5" x14ac:dyDescent="0.25">
      <c r="A16" s="201">
        <v>15</v>
      </c>
      <c r="B16" s="218" t="s">
        <v>97</v>
      </c>
      <c r="C16" s="214" t="s">
        <v>0</v>
      </c>
      <c r="D16" s="214" t="s">
        <v>2</v>
      </c>
      <c r="E16" s="216" t="s">
        <v>27</v>
      </c>
      <c r="F16" s="214" t="s">
        <v>3</v>
      </c>
      <c r="G16" s="217" t="s">
        <v>696</v>
      </c>
      <c r="H16" s="16"/>
      <c r="I16" s="16"/>
      <c r="J16" s="16"/>
      <c r="K16" s="16"/>
      <c r="L16" s="16"/>
      <c r="M16" s="16"/>
      <c r="N16" s="16"/>
      <c r="O16" s="8"/>
      <c r="P16" s="8"/>
    </row>
    <row r="17" spans="1:19" ht="37.5" x14ac:dyDescent="0.25">
      <c r="A17" s="201">
        <v>16</v>
      </c>
      <c r="B17" s="218" t="s">
        <v>661</v>
      </c>
      <c r="C17" s="214" t="s">
        <v>0</v>
      </c>
      <c r="D17" s="219" t="s">
        <v>2</v>
      </c>
      <c r="E17" s="216" t="s">
        <v>27</v>
      </c>
      <c r="F17" s="219" t="s">
        <v>3</v>
      </c>
      <c r="G17" s="217" t="s">
        <v>696</v>
      </c>
      <c r="H17" s="16"/>
      <c r="I17" s="16"/>
      <c r="J17" s="16"/>
      <c r="K17" s="16"/>
      <c r="L17" s="16"/>
      <c r="M17" s="16"/>
      <c r="N17" s="16"/>
      <c r="O17" s="8"/>
      <c r="P17" s="8"/>
    </row>
    <row r="18" spans="1:19" ht="37.5" x14ac:dyDescent="0.25">
      <c r="A18" s="201">
        <v>17</v>
      </c>
      <c r="B18" s="218" t="s">
        <v>650</v>
      </c>
      <c r="C18" s="214" t="s">
        <v>0</v>
      </c>
      <c r="D18" s="219" t="s">
        <v>2</v>
      </c>
      <c r="E18" s="216" t="s">
        <v>27</v>
      </c>
      <c r="F18" s="219" t="s">
        <v>3</v>
      </c>
      <c r="G18" s="217" t="s">
        <v>696</v>
      </c>
      <c r="H18" s="16"/>
      <c r="I18" s="16"/>
      <c r="J18" s="16"/>
      <c r="K18" s="16"/>
      <c r="L18" s="16"/>
      <c r="M18" s="16"/>
      <c r="N18" s="16"/>
      <c r="O18" s="8"/>
      <c r="P18" s="8"/>
    </row>
    <row r="19" spans="1:19" ht="37.5" x14ac:dyDescent="0.25">
      <c r="A19" s="201">
        <v>18</v>
      </c>
      <c r="B19" s="213" t="s">
        <v>100</v>
      </c>
      <c r="C19" s="214" t="s">
        <v>0</v>
      </c>
      <c r="D19" s="215" t="s">
        <v>2</v>
      </c>
      <c r="E19" s="216" t="s">
        <v>27</v>
      </c>
      <c r="F19" s="214" t="s">
        <v>706</v>
      </c>
      <c r="G19" s="217" t="s">
        <v>696</v>
      </c>
      <c r="H19" s="16"/>
      <c r="I19" s="16"/>
      <c r="J19" s="16"/>
      <c r="K19" s="16"/>
      <c r="L19" s="16"/>
      <c r="M19" s="16"/>
      <c r="N19" s="16"/>
      <c r="O19" s="8"/>
      <c r="P19" s="8"/>
    </row>
    <row r="20" spans="1:19" ht="37.5" x14ac:dyDescent="0.25">
      <c r="A20" s="201">
        <v>19</v>
      </c>
      <c r="B20" s="218" t="s">
        <v>50</v>
      </c>
      <c r="C20" s="214" t="s">
        <v>0</v>
      </c>
      <c r="D20" s="219" t="s">
        <v>2</v>
      </c>
      <c r="E20" s="216" t="s">
        <v>27</v>
      </c>
      <c r="F20" s="214" t="s">
        <v>706</v>
      </c>
      <c r="G20" s="217" t="s">
        <v>696</v>
      </c>
      <c r="H20" s="16"/>
      <c r="I20" s="16"/>
      <c r="J20" s="16"/>
      <c r="K20" s="16"/>
      <c r="L20" s="16"/>
      <c r="M20" s="16"/>
      <c r="N20" s="16"/>
      <c r="O20" s="8"/>
      <c r="P20" s="8"/>
    </row>
    <row r="21" spans="1:19" ht="37.5" x14ac:dyDescent="0.25">
      <c r="A21" s="201">
        <v>20</v>
      </c>
      <c r="B21" s="218" t="s">
        <v>660</v>
      </c>
      <c r="C21" s="214" t="s">
        <v>0</v>
      </c>
      <c r="D21" s="219" t="s">
        <v>2</v>
      </c>
      <c r="E21" s="216" t="s">
        <v>27</v>
      </c>
      <c r="F21" s="214" t="s">
        <v>706</v>
      </c>
      <c r="G21" s="217" t="s">
        <v>696</v>
      </c>
      <c r="H21" s="8"/>
      <c r="I21" s="8"/>
      <c r="J21" s="8"/>
      <c r="K21" s="8"/>
      <c r="L21" s="8"/>
      <c r="M21" s="8"/>
      <c r="N21" s="8"/>
      <c r="O21" s="8"/>
      <c r="P21" s="8"/>
    </row>
    <row r="22" spans="1:19" ht="37.5" x14ac:dyDescent="0.25">
      <c r="A22" s="201">
        <v>21</v>
      </c>
      <c r="B22" s="218" t="s">
        <v>672</v>
      </c>
      <c r="C22" s="214" t="s">
        <v>0</v>
      </c>
      <c r="D22" s="215" t="s">
        <v>2</v>
      </c>
      <c r="E22" s="216" t="s">
        <v>27</v>
      </c>
      <c r="F22" s="214" t="s">
        <v>706</v>
      </c>
      <c r="G22" s="217" t="s">
        <v>696</v>
      </c>
      <c r="H22" s="8"/>
      <c r="I22" s="8"/>
      <c r="J22" s="8"/>
      <c r="K22" s="8"/>
      <c r="L22" s="8"/>
      <c r="M22" s="8"/>
      <c r="N22" s="8"/>
      <c r="O22" s="8"/>
      <c r="P22" s="8"/>
    </row>
    <row r="23" spans="1:19" ht="37.5" x14ac:dyDescent="0.25">
      <c r="A23" s="201">
        <v>22</v>
      </c>
      <c r="B23" s="218" t="s">
        <v>685</v>
      </c>
      <c r="C23" s="214" t="s">
        <v>0</v>
      </c>
      <c r="D23" s="215" t="s">
        <v>2</v>
      </c>
      <c r="E23" s="216" t="s">
        <v>27</v>
      </c>
      <c r="F23" s="214" t="s">
        <v>706</v>
      </c>
      <c r="G23" s="224"/>
      <c r="H23" s="8"/>
      <c r="I23" s="8"/>
      <c r="J23" s="8"/>
      <c r="K23" s="8"/>
      <c r="L23" s="8"/>
      <c r="M23" s="8"/>
      <c r="N23" s="8"/>
      <c r="O23" s="8"/>
      <c r="P23" s="8"/>
    </row>
    <row r="24" spans="1:19" ht="37.5" x14ac:dyDescent="0.25">
      <c r="A24" s="201">
        <v>23</v>
      </c>
      <c r="B24" s="218" t="s">
        <v>95</v>
      </c>
      <c r="C24" s="215" t="s">
        <v>0</v>
      </c>
      <c r="D24" s="215" t="s">
        <v>2</v>
      </c>
      <c r="E24" s="216" t="s">
        <v>27</v>
      </c>
      <c r="F24" s="214" t="s">
        <v>706</v>
      </c>
      <c r="G24" s="223"/>
      <c r="H24" s="8"/>
      <c r="I24" s="8"/>
      <c r="J24" s="8"/>
      <c r="K24" s="8"/>
      <c r="L24" s="8"/>
      <c r="M24" s="8"/>
      <c r="N24" s="8"/>
      <c r="O24" s="8"/>
      <c r="P24" s="8"/>
    </row>
    <row r="25" spans="1:19" ht="37.5" x14ac:dyDescent="0.25">
      <c r="A25" s="201">
        <v>24</v>
      </c>
      <c r="B25" s="218" t="s">
        <v>92</v>
      </c>
      <c r="C25" s="214" t="s">
        <v>0</v>
      </c>
      <c r="D25" s="215" t="s">
        <v>2</v>
      </c>
      <c r="E25" s="216" t="s">
        <v>27</v>
      </c>
      <c r="F25" s="214" t="s">
        <v>706</v>
      </c>
      <c r="G25" s="224"/>
      <c r="H25" s="8"/>
      <c r="I25" s="8"/>
      <c r="J25" s="8"/>
      <c r="K25" s="8"/>
      <c r="L25" s="8"/>
      <c r="M25" s="8"/>
      <c r="N25" s="8"/>
      <c r="O25" s="8"/>
      <c r="P25" s="8"/>
    </row>
    <row r="26" spans="1:19" ht="37.5" x14ac:dyDescent="0.25">
      <c r="A26" s="201">
        <v>25</v>
      </c>
      <c r="B26" s="218" t="s">
        <v>707</v>
      </c>
      <c r="C26" s="214" t="s">
        <v>0</v>
      </c>
      <c r="D26" s="215" t="s">
        <v>2</v>
      </c>
      <c r="E26" s="216" t="s">
        <v>27</v>
      </c>
      <c r="F26" s="214" t="s">
        <v>706</v>
      </c>
      <c r="G26" s="224"/>
      <c r="H26" s="8"/>
      <c r="I26" s="8"/>
      <c r="J26" s="8"/>
      <c r="K26" s="8"/>
      <c r="L26" s="8"/>
      <c r="M26" s="8"/>
      <c r="N26" s="8"/>
      <c r="O26" s="8"/>
      <c r="P26" s="8"/>
    </row>
    <row r="27" spans="1:19" ht="37.5" x14ac:dyDescent="0.25">
      <c r="A27" s="201">
        <v>26</v>
      </c>
      <c r="B27" s="218" t="s">
        <v>677</v>
      </c>
      <c r="C27" s="214" t="s">
        <v>0</v>
      </c>
      <c r="D27" s="219" t="s">
        <v>3</v>
      </c>
      <c r="E27" s="216" t="s">
        <v>3</v>
      </c>
      <c r="F27" s="42"/>
      <c r="G27" s="36"/>
      <c r="H27" s="8"/>
      <c r="I27" s="8"/>
      <c r="J27" s="8"/>
      <c r="K27" s="8"/>
      <c r="L27" s="8"/>
      <c r="M27" s="8"/>
      <c r="N27" s="8"/>
      <c r="O27" s="8"/>
      <c r="P27" s="8"/>
    </row>
    <row r="28" spans="1:19" ht="37.5" x14ac:dyDescent="0.25">
      <c r="A28" s="201">
        <v>27</v>
      </c>
      <c r="B28" s="218" t="s">
        <v>678</v>
      </c>
      <c r="C28" s="214" t="s">
        <v>0</v>
      </c>
      <c r="D28" s="219" t="s">
        <v>3</v>
      </c>
      <c r="E28" s="216" t="s">
        <v>3</v>
      </c>
      <c r="F28" s="42"/>
      <c r="G28" s="36"/>
      <c r="H28" s="8"/>
      <c r="I28" s="8"/>
      <c r="J28" s="8"/>
      <c r="K28" s="8"/>
      <c r="L28" s="8"/>
      <c r="M28" s="8"/>
      <c r="N28" s="8"/>
      <c r="O28" s="8"/>
      <c r="P28" s="8"/>
    </row>
    <row r="29" spans="1:19" ht="37.5" x14ac:dyDescent="0.25">
      <c r="A29" s="201">
        <v>28</v>
      </c>
      <c r="B29" s="220" t="s">
        <v>114</v>
      </c>
      <c r="C29" s="221" t="s">
        <v>0</v>
      </c>
      <c r="D29" s="222" t="s">
        <v>3</v>
      </c>
      <c r="E29" s="216" t="s">
        <v>3</v>
      </c>
      <c r="F29" s="202"/>
      <c r="G29" s="203"/>
      <c r="H29" s="204"/>
      <c r="I29" s="204"/>
      <c r="J29" s="204"/>
      <c r="K29" s="204"/>
      <c r="L29" s="204"/>
      <c r="M29" s="204"/>
      <c r="N29" s="204"/>
      <c r="O29" s="204"/>
      <c r="P29" s="204"/>
    </row>
    <row r="30" spans="1:19" ht="37.5" x14ac:dyDescent="0.25">
      <c r="A30" s="201">
        <v>29</v>
      </c>
      <c r="B30" s="218" t="s">
        <v>101</v>
      </c>
      <c r="C30" s="214" t="s">
        <v>0</v>
      </c>
      <c r="D30" s="219" t="s">
        <v>3</v>
      </c>
      <c r="E30" s="216" t="s">
        <v>3</v>
      </c>
      <c r="F30" s="42"/>
      <c r="G30" s="36"/>
      <c r="H30" s="8"/>
      <c r="I30" s="8"/>
      <c r="J30" s="8"/>
      <c r="K30" s="8"/>
      <c r="L30" s="8"/>
      <c r="M30" s="8"/>
      <c r="N30" s="8"/>
      <c r="O30" s="8"/>
      <c r="P30" s="8"/>
      <c r="Q30" s="205"/>
      <c r="R30" s="205"/>
      <c r="S30" s="205"/>
    </row>
    <row r="32" spans="1:19" ht="16.5" x14ac:dyDescent="0.25">
      <c r="C32" s="183"/>
      <c r="D32" s="43"/>
      <c r="E32" s="9"/>
      <c r="F32" s="43"/>
    </row>
    <row r="33" spans="2:6" ht="16.5" x14ac:dyDescent="0.25">
      <c r="B33" s="225" t="s">
        <v>700</v>
      </c>
      <c r="C33" s="183"/>
      <c r="D33" s="43"/>
      <c r="E33" s="9"/>
      <c r="F33" s="43"/>
    </row>
    <row r="34" spans="2:6" ht="16.5" x14ac:dyDescent="0.25">
      <c r="B34" s="226" t="s">
        <v>699</v>
      </c>
      <c r="C34" s="183"/>
      <c r="D34" s="43"/>
      <c r="E34" s="9"/>
      <c r="F34" s="43"/>
    </row>
    <row r="35" spans="2:6" ht="16.5" x14ac:dyDescent="0.25">
      <c r="C35" s="183"/>
      <c r="D35" s="43"/>
      <c r="E35" s="9"/>
      <c r="F35" s="43"/>
    </row>
    <row r="36" spans="2:6" ht="16.5" x14ac:dyDescent="0.25">
      <c r="C36" s="43"/>
      <c r="D36" s="43"/>
      <c r="E36" s="9"/>
      <c r="F36" s="43"/>
    </row>
    <row r="37" spans="2:6" ht="16.5" x14ac:dyDescent="0.25">
      <c r="C37" s="43"/>
      <c r="D37" s="43"/>
      <c r="E37" s="9"/>
      <c r="F37" s="43"/>
    </row>
    <row r="39" spans="2:6" ht="16.5" x14ac:dyDescent="0.25">
      <c r="B39" s="2"/>
      <c r="C39" s="192"/>
      <c r="D39" s="43"/>
      <c r="E39" s="43"/>
    </row>
    <row r="40" spans="2:6" ht="16.5" x14ac:dyDescent="0.25">
      <c r="C40" s="43"/>
      <c r="D40" s="43"/>
      <c r="E40" s="43"/>
    </row>
  </sheetData>
  <autoFilter ref="A1:P31" xr:uid="{87AF1C34-3ADD-4B51-90D0-3934391F1C27}">
    <sortState xmlns:xlrd2="http://schemas.microsoft.com/office/spreadsheetml/2017/richdata2" ref="A2:P31">
      <sortCondition sortBy="cellColor" ref="G1:G31" dxfId="0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273"/>
  <sheetViews>
    <sheetView zoomScale="80" zoomScaleNormal="80" workbookViewId="0">
      <pane xSplit="5" ySplit="7" topLeftCell="K243" activePane="bottomRight" state="frozen"/>
      <selection pane="topRight" activeCell="F1" sqref="F1"/>
      <selection pane="bottomLeft" activeCell="A8" sqref="A8"/>
      <selection pane="bottomRight" activeCell="M279" sqref="M279"/>
    </sheetView>
  </sheetViews>
  <sheetFormatPr defaultRowHeight="15" outlineLevelRow="1" outlineLevelCol="1" x14ac:dyDescent="0.25"/>
  <cols>
    <col min="1" max="1" width="6.5703125" customWidth="1"/>
    <col min="2" max="2" width="26" customWidth="1"/>
    <col min="3" max="3" width="12.7109375" customWidth="1"/>
    <col min="4" max="4" width="12.140625" customWidth="1"/>
    <col min="5" max="5" width="18.85546875" customWidth="1"/>
    <col min="6" max="6" width="15.7109375" style="55" customWidth="1" outlineLevel="1"/>
    <col min="7" max="8" width="17.140625" style="55" customWidth="1" outlineLevel="1"/>
    <col min="9" max="10" width="17.140625" style="56" customWidth="1" outlineLevel="1"/>
    <col min="11" max="20" width="17.140625" style="55" customWidth="1" outlineLevel="1"/>
    <col min="21" max="21" width="19.140625" style="55" customWidth="1" outlineLevel="1"/>
    <col min="22" max="22" width="24.140625" style="55" customWidth="1"/>
    <col min="23" max="23" width="10.7109375" style="55" hidden="1" customWidth="1"/>
    <col min="24" max="24" width="29.5703125" style="56" hidden="1" customWidth="1"/>
    <col min="25" max="25" width="21.28515625" hidden="1" customWidth="1"/>
    <col min="26" max="26" width="30.5703125" hidden="1" customWidth="1"/>
    <col min="27" max="27" width="17" hidden="1" customWidth="1"/>
    <col min="29" max="29" width="13.28515625" customWidth="1"/>
  </cols>
  <sheetData>
    <row r="1" spans="1:27" ht="15.75" x14ac:dyDescent="0.25">
      <c r="A1" s="107"/>
    </row>
    <row r="2" spans="1:27" ht="15.75" x14ac:dyDescent="0.25">
      <c r="A2" s="279" t="s">
        <v>282</v>
      </c>
      <c r="B2" s="279"/>
      <c r="C2" s="279"/>
      <c r="D2" s="279"/>
      <c r="E2" s="279"/>
      <c r="F2" s="279"/>
      <c r="G2"/>
      <c r="H2"/>
      <c r="K2"/>
      <c r="L2"/>
      <c r="M2"/>
      <c r="N2"/>
      <c r="O2"/>
      <c r="P2"/>
      <c r="Q2"/>
      <c r="R2"/>
      <c r="S2"/>
      <c r="T2"/>
      <c r="U2"/>
      <c r="V2"/>
      <c r="W2"/>
    </row>
    <row r="3" spans="1:27" ht="15.75" x14ac:dyDescent="0.25">
      <c r="A3" s="279" t="s">
        <v>283</v>
      </c>
      <c r="B3" s="279"/>
      <c r="C3" s="279"/>
      <c r="D3" s="279"/>
      <c r="E3" s="279"/>
      <c r="F3" s="279"/>
      <c r="G3"/>
      <c r="H3"/>
      <c r="K3"/>
      <c r="L3"/>
      <c r="M3"/>
      <c r="N3"/>
      <c r="O3"/>
      <c r="P3"/>
      <c r="Q3"/>
      <c r="R3"/>
      <c r="S3"/>
      <c r="T3"/>
      <c r="U3"/>
      <c r="V3"/>
      <c r="W3"/>
    </row>
    <row r="4" spans="1:27" ht="15.75" x14ac:dyDescent="0.25">
      <c r="A4" s="279" t="s">
        <v>186</v>
      </c>
      <c r="B4" s="279"/>
      <c r="C4" s="279"/>
      <c r="D4" s="279"/>
      <c r="E4" s="279"/>
      <c r="F4" s="279"/>
      <c r="G4"/>
      <c r="H4"/>
      <c r="K4"/>
      <c r="L4"/>
      <c r="M4"/>
      <c r="N4" s="117"/>
      <c r="O4"/>
      <c r="P4"/>
      <c r="Q4"/>
      <c r="R4"/>
      <c r="S4"/>
      <c r="T4"/>
      <c r="U4"/>
      <c r="V4"/>
      <c r="W4"/>
    </row>
    <row r="5" spans="1:27" ht="17.25" customHeight="1" x14ac:dyDescent="0.25">
      <c r="A5" s="280" t="s">
        <v>284</v>
      </c>
      <c r="B5" s="280"/>
      <c r="C5" s="280"/>
      <c r="D5" s="280"/>
      <c r="E5" s="280"/>
      <c r="F5" s="280"/>
      <c r="G5"/>
      <c r="H5"/>
      <c r="K5"/>
      <c r="L5"/>
      <c r="M5"/>
      <c r="N5"/>
      <c r="O5"/>
      <c r="P5"/>
      <c r="Q5"/>
      <c r="R5"/>
      <c r="S5"/>
      <c r="T5"/>
      <c r="U5"/>
      <c r="V5"/>
      <c r="W5"/>
    </row>
    <row r="6" spans="1:27" ht="14.25" customHeight="1" x14ac:dyDescent="0.25">
      <c r="A6" s="57"/>
      <c r="Y6" s="118" t="s">
        <v>285</v>
      </c>
    </row>
    <row r="7" spans="1:27" ht="36" customHeight="1" x14ac:dyDescent="0.25">
      <c r="A7" s="58"/>
      <c r="B7" s="58"/>
      <c r="C7" s="58"/>
      <c r="D7" s="58"/>
      <c r="E7" s="58"/>
      <c r="F7" s="59" t="s">
        <v>187</v>
      </c>
      <c r="G7" s="59" t="s">
        <v>188</v>
      </c>
      <c r="H7" s="59" t="s">
        <v>189</v>
      </c>
      <c r="I7" s="60" t="s">
        <v>190</v>
      </c>
      <c r="J7" s="60" t="s">
        <v>191</v>
      </c>
      <c r="K7" s="59" t="s">
        <v>192</v>
      </c>
      <c r="L7" s="59" t="s">
        <v>193</v>
      </c>
      <c r="M7" s="59" t="s">
        <v>194</v>
      </c>
      <c r="N7" s="59" t="s">
        <v>195</v>
      </c>
      <c r="O7" s="59" t="s">
        <v>196</v>
      </c>
      <c r="P7" s="59" t="s">
        <v>197</v>
      </c>
      <c r="Q7" s="59" t="s">
        <v>198</v>
      </c>
      <c r="R7" s="59" t="s">
        <v>199</v>
      </c>
      <c r="S7" s="59" t="s">
        <v>286</v>
      </c>
      <c r="T7" s="59" t="s">
        <v>287</v>
      </c>
      <c r="U7" s="59" t="s">
        <v>288</v>
      </c>
      <c r="V7" s="59" t="s">
        <v>289</v>
      </c>
      <c r="W7" s="93"/>
      <c r="X7" s="119" t="s">
        <v>290</v>
      </c>
      <c r="Y7" s="120" t="s">
        <v>291</v>
      </c>
      <c r="Z7" s="120" t="s">
        <v>292</v>
      </c>
      <c r="AA7" s="120" t="s">
        <v>293</v>
      </c>
    </row>
    <row r="8" spans="1:27" ht="8.25" customHeight="1" x14ac:dyDescent="0.25">
      <c r="A8" s="58"/>
      <c r="B8" s="58"/>
      <c r="C8" s="58"/>
      <c r="D8" s="58"/>
      <c r="E8" s="58"/>
      <c r="F8" s="61"/>
      <c r="G8" s="61"/>
      <c r="H8" s="61"/>
      <c r="I8" s="62"/>
      <c r="J8" s="62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121"/>
    </row>
    <row r="9" spans="1:27" ht="15.75" customHeight="1" x14ac:dyDescent="0.25">
      <c r="A9" s="281" t="s">
        <v>177</v>
      </c>
      <c r="B9" s="281" t="s">
        <v>200</v>
      </c>
      <c r="C9" s="281" t="s">
        <v>201</v>
      </c>
      <c r="D9" s="281" t="s">
        <v>202</v>
      </c>
      <c r="E9" s="281" t="s">
        <v>179</v>
      </c>
      <c r="F9" s="277" t="s">
        <v>180</v>
      </c>
      <c r="G9" s="277" t="s">
        <v>180</v>
      </c>
      <c r="H9" s="277" t="s">
        <v>180</v>
      </c>
      <c r="I9" s="278" t="s">
        <v>180</v>
      </c>
      <c r="J9" s="278" t="s">
        <v>180</v>
      </c>
      <c r="K9" s="277" t="s">
        <v>180</v>
      </c>
      <c r="L9" s="277" t="s">
        <v>180</v>
      </c>
      <c r="M9" s="277" t="s">
        <v>180</v>
      </c>
      <c r="N9" s="277" t="s">
        <v>180</v>
      </c>
      <c r="O9" s="277" t="s">
        <v>180</v>
      </c>
      <c r="P9" s="277" t="s">
        <v>180</v>
      </c>
      <c r="Q9" s="277" t="s">
        <v>180</v>
      </c>
      <c r="R9" s="277" t="s">
        <v>180</v>
      </c>
      <c r="S9" s="277" t="s">
        <v>180</v>
      </c>
      <c r="T9" s="277" t="s">
        <v>180</v>
      </c>
      <c r="U9" s="277" t="s">
        <v>180</v>
      </c>
      <c r="V9" s="277" t="s">
        <v>180</v>
      </c>
      <c r="W9" s="122"/>
      <c r="X9" s="121"/>
    </row>
    <row r="10" spans="1:27" ht="15.75" customHeight="1" x14ac:dyDescent="0.25">
      <c r="A10" s="281"/>
      <c r="B10" s="281"/>
      <c r="C10" s="281"/>
      <c r="D10" s="281"/>
      <c r="E10" s="281"/>
      <c r="F10" s="277"/>
      <c r="G10" s="277"/>
      <c r="H10" s="277"/>
      <c r="I10" s="278"/>
      <c r="J10" s="278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122"/>
      <c r="X10" s="121"/>
    </row>
    <row r="11" spans="1:27" ht="64.5" customHeight="1" x14ac:dyDescent="0.25">
      <c r="A11" s="52" t="s">
        <v>203</v>
      </c>
      <c r="B11" s="274" t="s">
        <v>294</v>
      </c>
      <c r="C11" s="275"/>
      <c r="D11" s="276"/>
      <c r="E11" s="53" t="s">
        <v>204</v>
      </c>
      <c r="F11" s="63">
        <f t="shared" ref="F11:AA11" si="0">SUM(F12:F15)</f>
        <v>20227.149999999998</v>
      </c>
      <c r="G11" s="63">
        <f t="shared" si="0"/>
        <v>4434.14048</v>
      </c>
      <c r="H11" s="63">
        <f t="shared" si="0"/>
        <v>19991.680000000004</v>
      </c>
      <c r="I11" s="64">
        <f t="shared" si="0"/>
        <v>7080.7099999999991</v>
      </c>
      <c r="J11" s="64">
        <f t="shared" si="0"/>
        <v>11932.57</v>
      </c>
      <c r="K11" s="63">
        <f t="shared" si="0"/>
        <v>11989.79</v>
      </c>
      <c r="L11" s="63">
        <f t="shared" si="0"/>
        <v>13561.3</v>
      </c>
      <c r="M11" s="63">
        <f t="shared" si="0"/>
        <v>9023.5999999999985</v>
      </c>
      <c r="N11" s="63">
        <f t="shared" si="0"/>
        <v>23955.109999999997</v>
      </c>
      <c r="O11" s="63">
        <f t="shared" si="0"/>
        <v>15756.31</v>
      </c>
      <c r="P11" s="63">
        <f t="shared" si="0"/>
        <v>16296.199999999999</v>
      </c>
      <c r="Q11" s="63">
        <f t="shared" si="0"/>
        <v>9646.98</v>
      </c>
      <c r="R11" s="63">
        <f t="shared" si="0"/>
        <v>6108.8600000000006</v>
      </c>
      <c r="S11" s="63">
        <f t="shared" si="0"/>
        <v>16970.64</v>
      </c>
      <c r="T11" s="63">
        <f t="shared" si="0"/>
        <v>15603.449999999999</v>
      </c>
      <c r="U11" s="63">
        <f t="shared" si="0"/>
        <v>17600.650000000001</v>
      </c>
      <c r="V11" s="63">
        <f t="shared" si="0"/>
        <v>220179.14047999997</v>
      </c>
      <c r="W11" s="122"/>
      <c r="X11" s="123">
        <f>SUM(X12:X15)</f>
        <v>71763.459999999992</v>
      </c>
      <c r="Y11" s="63">
        <f t="shared" si="0"/>
        <v>9320.35</v>
      </c>
      <c r="Z11" s="63">
        <f t="shared" si="0"/>
        <v>62443.11</v>
      </c>
      <c r="AA11" s="63">
        <f t="shared" si="0"/>
        <v>50174.740000000005</v>
      </c>
    </row>
    <row r="12" spans="1:27" ht="15.95" hidden="1" customHeight="1" outlineLevel="1" x14ac:dyDescent="0.25">
      <c r="A12" s="65" t="s">
        <v>205</v>
      </c>
      <c r="B12" s="271" t="s">
        <v>206</v>
      </c>
      <c r="C12" s="272"/>
      <c r="D12" s="272"/>
      <c r="E12" s="273"/>
      <c r="F12" s="66">
        <v>16103.14</v>
      </c>
      <c r="G12" s="66">
        <v>3587.2</v>
      </c>
      <c r="H12" s="66">
        <f>1769.6+1769.6+1777.73+1769.6+1769.6+1769.6+1769.6+1814.86+1769.6</f>
        <v>15979.790000000003</v>
      </c>
      <c r="I12" s="67">
        <v>5728.32</v>
      </c>
      <c r="J12" s="67">
        <v>9508.77</v>
      </c>
      <c r="K12" s="66">
        <v>9660.44</v>
      </c>
      <c r="L12" s="66">
        <v>10925.98</v>
      </c>
      <c r="M12" s="66">
        <v>7270.07</v>
      </c>
      <c r="N12" s="66">
        <v>18878.939999999999</v>
      </c>
      <c r="O12" s="66">
        <v>12694.87</v>
      </c>
      <c r="P12" s="66">
        <v>13129.949999999999</v>
      </c>
      <c r="Q12" s="66">
        <v>7772.4400000000005</v>
      </c>
      <c r="R12" s="66">
        <v>4271.1500000000005</v>
      </c>
      <c r="S12" s="66">
        <v>13673.48</v>
      </c>
      <c r="T12" s="66">
        <v>12571.689999999999</v>
      </c>
      <c r="U12" s="66">
        <v>14181.16</v>
      </c>
      <c r="V12" s="66">
        <f>SUM(F12:U12)</f>
        <v>175937.38999999998</v>
      </c>
      <c r="W12" s="122"/>
      <c r="X12" s="121">
        <f>N12+O12+P12+Q12+R12</f>
        <v>56747.35</v>
      </c>
      <c r="Y12" s="66">
        <v>7087.88</v>
      </c>
      <c r="Z12" s="66">
        <f>X12-Y12</f>
        <v>49659.47</v>
      </c>
      <c r="AA12">
        <f>S12+T12+U12</f>
        <v>40426.33</v>
      </c>
    </row>
    <row r="13" spans="1:27" ht="15.95" hidden="1" customHeight="1" outlineLevel="1" x14ac:dyDescent="0.25">
      <c r="A13" s="65" t="s">
        <v>207</v>
      </c>
      <c r="B13" s="271" t="s">
        <v>208</v>
      </c>
      <c r="C13" s="272"/>
      <c r="D13" s="272"/>
      <c r="E13" s="273"/>
      <c r="F13" s="66">
        <v>3798.81</v>
      </c>
      <c r="G13" s="66">
        <v>846.22047999999995</v>
      </c>
      <c r="H13" s="66">
        <v>3769.65</v>
      </c>
      <c r="I13" s="67">
        <v>1351.31</v>
      </c>
      <c r="J13" s="67">
        <v>2290.66</v>
      </c>
      <c r="K13" s="66">
        <v>2327.19</v>
      </c>
      <c r="L13" s="66">
        <v>2632.08</v>
      </c>
      <c r="M13" s="66">
        <v>1751.37</v>
      </c>
      <c r="N13" s="66">
        <v>4547.93</v>
      </c>
      <c r="O13" s="66">
        <v>3058.2</v>
      </c>
      <c r="P13" s="66">
        <v>3163.01</v>
      </c>
      <c r="Q13" s="66">
        <v>1872.38</v>
      </c>
      <c r="R13" s="66">
        <v>1028.92</v>
      </c>
      <c r="S13" s="66">
        <v>3293.9199999999996</v>
      </c>
      <c r="T13" s="66">
        <v>3028.52</v>
      </c>
      <c r="U13" s="66">
        <v>3416.25</v>
      </c>
      <c r="V13" s="66">
        <f t="shared" ref="V13:V15" si="1">SUM(F13:U13)</f>
        <v>42176.420480000001</v>
      </c>
      <c r="W13" s="122"/>
      <c r="X13" s="121">
        <f t="shared" ref="X13:X76" si="2">N13+O13+P13+Q13+R13</f>
        <v>13670.44</v>
      </c>
      <c r="Y13" s="66">
        <v>1707.47</v>
      </c>
      <c r="Z13" s="66">
        <f t="shared" ref="Z13:Z76" si="3">X13-Y13</f>
        <v>11962.970000000001</v>
      </c>
      <c r="AA13">
        <f t="shared" ref="AA13:AA15" si="4">S13+T13+U13</f>
        <v>9738.6899999999987</v>
      </c>
    </row>
    <row r="14" spans="1:27" ht="15.95" hidden="1" customHeight="1" outlineLevel="1" x14ac:dyDescent="0.25">
      <c r="A14" s="65" t="s">
        <v>209</v>
      </c>
      <c r="B14" s="271" t="s">
        <v>210</v>
      </c>
      <c r="C14" s="272"/>
      <c r="D14" s="272"/>
      <c r="E14" s="273"/>
      <c r="F14" s="68">
        <v>3.6</v>
      </c>
      <c r="G14" s="68">
        <v>0.72</v>
      </c>
      <c r="H14" s="68">
        <f>0.36*9</f>
        <v>3.2399999999999998</v>
      </c>
      <c r="I14" s="69">
        <v>1.08</v>
      </c>
      <c r="J14" s="69">
        <v>2.16</v>
      </c>
      <c r="K14" s="68">
        <v>2.16</v>
      </c>
      <c r="L14" s="68">
        <v>3.24</v>
      </c>
      <c r="M14" s="68">
        <v>2.16</v>
      </c>
      <c r="N14" s="68">
        <v>4.32</v>
      </c>
      <c r="O14" s="68">
        <v>3.24</v>
      </c>
      <c r="P14" s="68">
        <v>3.24</v>
      </c>
      <c r="Q14" s="68">
        <v>2.16</v>
      </c>
      <c r="R14" s="68">
        <v>1.08</v>
      </c>
      <c r="S14" s="68">
        <v>3.24</v>
      </c>
      <c r="T14" s="68">
        <v>3.24</v>
      </c>
      <c r="U14" s="68">
        <v>3.24</v>
      </c>
      <c r="V14" s="66">
        <f t="shared" si="1"/>
        <v>42.120000000000012</v>
      </c>
      <c r="W14" s="122"/>
      <c r="X14" s="121">
        <f t="shared" si="2"/>
        <v>14.040000000000001</v>
      </c>
      <c r="Y14" s="68">
        <v>1.08</v>
      </c>
      <c r="Z14" s="66">
        <f t="shared" si="3"/>
        <v>12.96</v>
      </c>
      <c r="AA14">
        <f t="shared" si="4"/>
        <v>9.7200000000000006</v>
      </c>
    </row>
    <row r="15" spans="1:27" ht="15.95" hidden="1" customHeight="1" outlineLevel="1" x14ac:dyDescent="0.25">
      <c r="A15" s="65" t="s">
        <v>211</v>
      </c>
      <c r="B15" s="271" t="s">
        <v>212</v>
      </c>
      <c r="C15" s="272"/>
      <c r="D15" s="272"/>
      <c r="E15" s="273"/>
      <c r="F15" s="66">
        <v>321.60000000000002</v>
      </c>
      <c r="G15" s="66"/>
      <c r="H15" s="66">
        <v>239</v>
      </c>
      <c r="I15" s="67"/>
      <c r="J15" s="67">
        <v>130.97999999999999</v>
      </c>
      <c r="K15" s="66"/>
      <c r="L15" s="66"/>
      <c r="M15" s="66"/>
      <c r="N15" s="66">
        <v>523.91999999999996</v>
      </c>
      <c r="O15" s="66"/>
      <c r="P15" s="66"/>
      <c r="Q15" s="66"/>
      <c r="R15" s="66">
        <v>807.71</v>
      </c>
      <c r="S15" s="66"/>
      <c r="T15" s="66"/>
      <c r="U15" s="66"/>
      <c r="V15" s="66">
        <f t="shared" si="1"/>
        <v>2023.21</v>
      </c>
      <c r="W15" s="122"/>
      <c r="X15" s="121">
        <f t="shared" si="2"/>
        <v>1331.63</v>
      </c>
      <c r="Y15" s="66">
        <v>523.91999999999996</v>
      </c>
      <c r="Z15" s="66">
        <f t="shared" si="3"/>
        <v>807.71000000000015</v>
      </c>
      <c r="AA15">
        <f t="shared" si="4"/>
        <v>0</v>
      </c>
    </row>
    <row r="16" spans="1:27" ht="9" hidden="1" customHeight="1" outlineLevel="1" x14ac:dyDescent="0.25">
      <c r="W16" s="122"/>
      <c r="X16" s="121"/>
      <c r="Y16" s="55"/>
      <c r="Z16" s="55">
        <f>N16+O16+P16+Q16+R16-Y16</f>
        <v>0</v>
      </c>
    </row>
    <row r="17" spans="1:27" ht="23.25" customHeight="1" collapsed="1" x14ac:dyDescent="0.25">
      <c r="A17" s="52" t="s">
        <v>213</v>
      </c>
      <c r="B17" s="274" t="s">
        <v>214</v>
      </c>
      <c r="C17" s="275"/>
      <c r="D17" s="276"/>
      <c r="E17" s="53"/>
      <c r="F17" s="63">
        <f t="shared" ref="F17:AA17" si="5">SUM(F18:F84)</f>
        <v>5573.9699999999993</v>
      </c>
      <c r="G17" s="63">
        <f t="shared" si="5"/>
        <v>410</v>
      </c>
      <c r="H17" s="63">
        <f t="shared" si="5"/>
        <v>1835</v>
      </c>
      <c r="I17" s="64">
        <f t="shared" si="5"/>
        <v>540</v>
      </c>
      <c r="J17" s="64">
        <f t="shared" si="5"/>
        <v>1200</v>
      </c>
      <c r="K17" s="63">
        <f t="shared" si="5"/>
        <v>1919.75</v>
      </c>
      <c r="L17" s="63">
        <f t="shared" si="5"/>
        <v>4189.75</v>
      </c>
      <c r="M17" s="124">
        <f t="shared" si="5"/>
        <v>1530</v>
      </c>
      <c r="N17" s="124">
        <f t="shared" si="5"/>
        <v>3749.75</v>
      </c>
      <c r="O17" s="124">
        <f t="shared" si="5"/>
        <v>4757.1900000000005</v>
      </c>
      <c r="P17" s="124">
        <f t="shared" si="5"/>
        <v>2007.02</v>
      </c>
      <c r="Q17" s="63">
        <f t="shared" si="5"/>
        <v>1115.7</v>
      </c>
      <c r="R17" s="63">
        <f t="shared" si="5"/>
        <v>150</v>
      </c>
      <c r="S17" s="63">
        <f>SUM(S18:S93)</f>
        <v>3600</v>
      </c>
      <c r="T17" s="63">
        <f>SUM(T18:T93)</f>
        <v>0</v>
      </c>
      <c r="U17" s="63">
        <f>SUM(U18:U93)</f>
        <v>1240</v>
      </c>
      <c r="V17" s="63">
        <f>SUM(V18:V93)</f>
        <v>33818.129999999997</v>
      </c>
      <c r="W17" s="122"/>
      <c r="X17" s="63">
        <f t="shared" si="5"/>
        <v>11779.660000000002</v>
      </c>
      <c r="Y17" s="63">
        <f t="shared" si="5"/>
        <v>350</v>
      </c>
      <c r="Z17" s="63">
        <f t="shared" si="5"/>
        <v>11429.660000000002</v>
      </c>
      <c r="AA17" s="63">
        <f t="shared" si="5"/>
        <v>0</v>
      </c>
    </row>
    <row r="18" spans="1:27" ht="22.5" customHeight="1" outlineLevel="1" x14ac:dyDescent="0.25">
      <c r="A18" s="125">
        <v>2.1</v>
      </c>
      <c r="B18" s="126" t="s">
        <v>295</v>
      </c>
      <c r="C18" s="126" t="s">
        <v>296</v>
      </c>
      <c r="D18" s="126" t="s">
        <v>297</v>
      </c>
      <c r="E18" s="127" t="s">
        <v>298</v>
      </c>
      <c r="F18" s="70">
        <v>400</v>
      </c>
      <c r="G18" s="70"/>
      <c r="H18" s="70"/>
      <c r="I18" s="71"/>
      <c r="J18" s="71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6">
        <f t="shared" ref="V18:V81" si="6">SUM(F18:U18)</f>
        <v>400</v>
      </c>
      <c r="W18" s="122"/>
      <c r="X18" s="123">
        <f t="shared" si="2"/>
        <v>0</v>
      </c>
      <c r="Y18" s="70"/>
      <c r="Z18" s="63">
        <f t="shared" si="3"/>
        <v>0</v>
      </c>
      <c r="AA18" s="117">
        <f>S18+T18+U18</f>
        <v>0</v>
      </c>
    </row>
    <row r="19" spans="1:27" ht="31.5" outlineLevel="1" x14ac:dyDescent="0.25">
      <c r="A19" s="125">
        <v>2.2000000000000002</v>
      </c>
      <c r="B19" s="126" t="s">
        <v>299</v>
      </c>
      <c r="C19" s="126" t="s">
        <v>300</v>
      </c>
      <c r="D19" s="126" t="s">
        <v>301</v>
      </c>
      <c r="E19" s="127" t="s">
        <v>298</v>
      </c>
      <c r="F19" s="70">
        <v>371.9</v>
      </c>
      <c r="G19" s="70"/>
      <c r="H19" s="70"/>
      <c r="I19" s="71"/>
      <c r="J19" s="71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66">
        <f t="shared" si="6"/>
        <v>371.9</v>
      </c>
      <c r="W19" s="122"/>
      <c r="X19" s="123">
        <f t="shared" si="2"/>
        <v>0</v>
      </c>
      <c r="Y19" s="70"/>
      <c r="Z19" s="63">
        <f t="shared" si="3"/>
        <v>0</v>
      </c>
      <c r="AA19">
        <f t="shared" ref="AA19:AA82" si="7">S19+T19+U19</f>
        <v>0</v>
      </c>
    </row>
    <row r="20" spans="1:27" ht="31.5" outlineLevel="1" x14ac:dyDescent="0.25">
      <c r="A20" s="125">
        <v>2.2999999999999998</v>
      </c>
      <c r="B20" s="126" t="s">
        <v>302</v>
      </c>
      <c r="C20" s="126" t="s">
        <v>303</v>
      </c>
      <c r="D20" s="126" t="s">
        <v>304</v>
      </c>
      <c r="E20" s="127" t="s">
        <v>298</v>
      </c>
      <c r="F20" s="128">
        <v>380.17</v>
      </c>
      <c r="G20" s="128"/>
      <c r="H20" s="128"/>
      <c r="I20" s="129"/>
      <c r="J20" s="129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66">
        <f t="shared" si="6"/>
        <v>380.17</v>
      </c>
      <c r="W20" s="122"/>
      <c r="X20" s="123">
        <f t="shared" si="2"/>
        <v>0</v>
      </c>
      <c r="Y20" s="128"/>
      <c r="Z20" s="63">
        <f t="shared" si="3"/>
        <v>0</v>
      </c>
      <c r="AA20">
        <f t="shared" si="7"/>
        <v>0</v>
      </c>
    </row>
    <row r="21" spans="1:27" ht="31.5" outlineLevel="1" x14ac:dyDescent="0.25">
      <c r="A21" s="125">
        <v>2.4</v>
      </c>
      <c r="B21" s="126" t="s">
        <v>305</v>
      </c>
      <c r="C21" s="126" t="s">
        <v>306</v>
      </c>
      <c r="D21" s="126" t="s">
        <v>304</v>
      </c>
      <c r="E21" s="127" t="s">
        <v>298</v>
      </c>
      <c r="F21" s="70">
        <v>400</v>
      </c>
      <c r="G21" s="70"/>
      <c r="H21" s="70"/>
      <c r="I21" s="71"/>
      <c r="J21" s="71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66">
        <f t="shared" si="6"/>
        <v>400</v>
      </c>
      <c r="W21" s="122"/>
      <c r="X21" s="123">
        <f t="shared" si="2"/>
        <v>0</v>
      </c>
      <c r="Y21" s="70"/>
      <c r="Z21" s="63">
        <f t="shared" si="3"/>
        <v>0</v>
      </c>
      <c r="AA21">
        <f t="shared" si="7"/>
        <v>0</v>
      </c>
    </row>
    <row r="22" spans="1:27" ht="31.5" outlineLevel="1" x14ac:dyDescent="0.25">
      <c r="A22" s="125">
        <v>2.5</v>
      </c>
      <c r="B22" s="126" t="s">
        <v>307</v>
      </c>
      <c r="C22" s="126" t="s">
        <v>308</v>
      </c>
      <c r="D22" s="126" t="s">
        <v>309</v>
      </c>
      <c r="E22" s="127" t="s">
        <v>298</v>
      </c>
      <c r="F22" s="70">
        <v>371.9</v>
      </c>
      <c r="G22" s="70"/>
      <c r="H22" s="70"/>
      <c r="I22" s="71"/>
      <c r="J22" s="71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66">
        <f t="shared" si="6"/>
        <v>371.9</v>
      </c>
      <c r="W22" s="122"/>
      <c r="X22" s="123">
        <f t="shared" si="2"/>
        <v>0</v>
      </c>
      <c r="Y22" s="70"/>
      <c r="Z22" s="63">
        <f t="shared" si="3"/>
        <v>0</v>
      </c>
      <c r="AA22">
        <f t="shared" si="7"/>
        <v>0</v>
      </c>
    </row>
    <row r="23" spans="1:27" ht="31.5" outlineLevel="1" x14ac:dyDescent="0.25">
      <c r="A23" s="125">
        <v>2.6</v>
      </c>
      <c r="B23" s="126" t="s">
        <v>310</v>
      </c>
      <c r="C23" s="126" t="s">
        <v>311</v>
      </c>
      <c r="D23" s="126" t="s">
        <v>312</v>
      </c>
      <c r="E23" s="127" t="s">
        <v>298</v>
      </c>
      <c r="F23" s="70">
        <v>360</v>
      </c>
      <c r="G23" s="70"/>
      <c r="H23" s="70"/>
      <c r="I23" s="71"/>
      <c r="J23" s="71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66">
        <f t="shared" si="6"/>
        <v>360</v>
      </c>
      <c r="W23" s="122"/>
      <c r="X23" s="123">
        <f t="shared" si="2"/>
        <v>0</v>
      </c>
      <c r="Y23" s="70"/>
      <c r="Z23" s="63">
        <f t="shared" si="3"/>
        <v>0</v>
      </c>
      <c r="AA23">
        <f t="shared" si="7"/>
        <v>0</v>
      </c>
    </row>
    <row r="24" spans="1:27" ht="15.75" outlineLevel="1" x14ac:dyDescent="0.25">
      <c r="A24" s="125">
        <v>2.7</v>
      </c>
      <c r="B24" s="126" t="s">
        <v>313</v>
      </c>
      <c r="C24" s="130" t="s">
        <v>314</v>
      </c>
      <c r="D24" s="126" t="s">
        <v>315</v>
      </c>
      <c r="E24" s="127" t="s">
        <v>316</v>
      </c>
      <c r="F24" s="70">
        <v>480</v>
      </c>
      <c r="G24" s="70"/>
      <c r="H24" s="70"/>
      <c r="I24" s="71"/>
      <c r="J24" s="71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6">
        <f t="shared" si="6"/>
        <v>480</v>
      </c>
      <c r="W24" s="122"/>
      <c r="X24" s="123">
        <f t="shared" si="2"/>
        <v>0</v>
      </c>
      <c r="Y24" s="70"/>
      <c r="Z24" s="63">
        <f t="shared" si="3"/>
        <v>0</v>
      </c>
      <c r="AA24">
        <f t="shared" si="7"/>
        <v>0</v>
      </c>
    </row>
    <row r="25" spans="1:27" ht="15.75" outlineLevel="1" x14ac:dyDescent="0.25">
      <c r="A25" s="125">
        <v>2.8</v>
      </c>
      <c r="B25" s="126" t="s">
        <v>317</v>
      </c>
      <c r="C25" s="130" t="s">
        <v>318</v>
      </c>
      <c r="D25" s="126" t="s">
        <v>319</v>
      </c>
      <c r="E25" s="127" t="s">
        <v>316</v>
      </c>
      <c r="F25" s="70">
        <v>480</v>
      </c>
      <c r="G25" s="70"/>
      <c r="H25" s="70"/>
      <c r="I25" s="71"/>
      <c r="J25" s="71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66">
        <f t="shared" si="6"/>
        <v>480</v>
      </c>
      <c r="W25" s="122"/>
      <c r="X25" s="123">
        <f t="shared" si="2"/>
        <v>0</v>
      </c>
      <c r="Y25" s="70"/>
      <c r="Z25" s="63">
        <f t="shared" si="3"/>
        <v>0</v>
      </c>
      <c r="AA25">
        <f t="shared" si="7"/>
        <v>0</v>
      </c>
    </row>
    <row r="26" spans="1:27" ht="15.75" outlineLevel="1" x14ac:dyDescent="0.25">
      <c r="A26" s="125">
        <v>2.9</v>
      </c>
      <c r="B26" s="126" t="s">
        <v>320</v>
      </c>
      <c r="C26" s="130" t="s">
        <v>321</v>
      </c>
      <c r="D26" s="126" t="s">
        <v>322</v>
      </c>
      <c r="E26" s="127" t="s">
        <v>316</v>
      </c>
      <c r="F26" s="70">
        <v>480</v>
      </c>
      <c r="G26" s="70"/>
      <c r="H26" s="70"/>
      <c r="I26" s="71"/>
      <c r="J26" s="71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66">
        <f t="shared" si="6"/>
        <v>480</v>
      </c>
      <c r="W26" s="122"/>
      <c r="X26" s="123">
        <f t="shared" si="2"/>
        <v>0</v>
      </c>
      <c r="Y26" s="70"/>
      <c r="Z26" s="63">
        <f t="shared" si="3"/>
        <v>0</v>
      </c>
      <c r="AA26">
        <f t="shared" si="7"/>
        <v>0</v>
      </c>
    </row>
    <row r="27" spans="1:27" ht="15.75" outlineLevel="1" x14ac:dyDescent="0.25">
      <c r="A27" s="131">
        <v>2.1</v>
      </c>
      <c r="B27" s="126" t="s">
        <v>323</v>
      </c>
      <c r="C27" s="130" t="s">
        <v>324</v>
      </c>
      <c r="D27" s="126" t="s">
        <v>325</v>
      </c>
      <c r="E27" s="127" t="s">
        <v>326</v>
      </c>
      <c r="F27" s="70">
        <v>525</v>
      </c>
      <c r="G27" s="70"/>
      <c r="H27" s="70"/>
      <c r="I27" s="71"/>
      <c r="J27" s="71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66">
        <f t="shared" si="6"/>
        <v>525</v>
      </c>
      <c r="W27" s="122"/>
      <c r="X27" s="123">
        <f t="shared" si="2"/>
        <v>0</v>
      </c>
      <c r="Y27" s="70"/>
      <c r="Z27" s="63">
        <f t="shared" si="3"/>
        <v>0</v>
      </c>
      <c r="AA27">
        <f t="shared" si="7"/>
        <v>0</v>
      </c>
    </row>
    <row r="28" spans="1:27" ht="15.75" outlineLevel="1" x14ac:dyDescent="0.25">
      <c r="A28" s="125">
        <v>2.11</v>
      </c>
      <c r="B28" s="126" t="s">
        <v>327</v>
      </c>
      <c r="C28" s="130" t="s">
        <v>328</v>
      </c>
      <c r="D28" s="126" t="s">
        <v>329</v>
      </c>
      <c r="E28" s="127" t="s">
        <v>326</v>
      </c>
      <c r="F28" s="70">
        <v>485</v>
      </c>
      <c r="G28" s="70"/>
      <c r="H28" s="70"/>
      <c r="I28" s="71"/>
      <c r="J28" s="71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66">
        <f t="shared" si="6"/>
        <v>485</v>
      </c>
      <c r="W28" s="122"/>
      <c r="X28" s="123">
        <f t="shared" si="2"/>
        <v>0</v>
      </c>
      <c r="Y28" s="70"/>
      <c r="Z28" s="63">
        <f t="shared" si="3"/>
        <v>0</v>
      </c>
      <c r="AA28">
        <f t="shared" si="7"/>
        <v>0</v>
      </c>
    </row>
    <row r="29" spans="1:27" s="2" customFormat="1" ht="15.75" outlineLevel="1" x14ac:dyDescent="0.25">
      <c r="A29" s="131">
        <v>2.12</v>
      </c>
      <c r="B29" s="72" t="s">
        <v>330</v>
      </c>
      <c r="C29" s="132" t="s">
        <v>331</v>
      </c>
      <c r="D29" s="72" t="s">
        <v>332</v>
      </c>
      <c r="E29" s="73" t="s">
        <v>326</v>
      </c>
      <c r="F29" s="70">
        <v>390</v>
      </c>
      <c r="G29" s="70"/>
      <c r="H29" s="70"/>
      <c r="I29" s="71"/>
      <c r="J29" s="71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6">
        <f t="shared" si="6"/>
        <v>390</v>
      </c>
      <c r="W29" s="122"/>
      <c r="X29" s="123">
        <f t="shared" si="2"/>
        <v>0</v>
      </c>
      <c r="Y29" s="70"/>
      <c r="Z29" s="63">
        <f t="shared" si="3"/>
        <v>0</v>
      </c>
      <c r="AA29">
        <f t="shared" si="7"/>
        <v>0</v>
      </c>
    </row>
    <row r="30" spans="1:27" s="2" customFormat="1" ht="15.75" outlineLevel="1" x14ac:dyDescent="0.25">
      <c r="A30" s="125">
        <v>2.13</v>
      </c>
      <c r="B30" s="72" t="s">
        <v>333</v>
      </c>
      <c r="C30" s="132" t="s">
        <v>334</v>
      </c>
      <c r="D30" s="72" t="s">
        <v>332</v>
      </c>
      <c r="E30" s="73" t="s">
        <v>326</v>
      </c>
      <c r="F30" s="70">
        <v>450</v>
      </c>
      <c r="G30" s="70"/>
      <c r="H30" s="70"/>
      <c r="I30" s="71"/>
      <c r="J30" s="71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66">
        <f t="shared" si="6"/>
        <v>450</v>
      </c>
      <c r="W30" s="122"/>
      <c r="X30" s="123">
        <f t="shared" si="2"/>
        <v>0</v>
      </c>
      <c r="Y30" s="70"/>
      <c r="Z30" s="63">
        <f t="shared" si="3"/>
        <v>0</v>
      </c>
      <c r="AA30">
        <f t="shared" si="7"/>
        <v>0</v>
      </c>
    </row>
    <row r="31" spans="1:27" s="2" customFormat="1" ht="15.75" customHeight="1" outlineLevel="1" x14ac:dyDescent="0.25">
      <c r="A31" s="131">
        <v>2.14</v>
      </c>
      <c r="B31" s="72" t="s">
        <v>215</v>
      </c>
      <c r="C31" s="132" t="s">
        <v>335</v>
      </c>
      <c r="D31" s="72" t="s">
        <v>336</v>
      </c>
      <c r="E31" s="73" t="s">
        <v>298</v>
      </c>
      <c r="F31" s="70"/>
      <c r="G31" s="70">
        <v>410</v>
      </c>
      <c r="H31" s="70"/>
      <c r="I31" s="71"/>
      <c r="J31" s="71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66">
        <f t="shared" si="6"/>
        <v>410</v>
      </c>
      <c r="W31" s="122"/>
      <c r="X31" s="123">
        <f t="shared" si="2"/>
        <v>0</v>
      </c>
      <c r="Y31" s="70"/>
      <c r="Z31" s="63">
        <f t="shared" si="3"/>
        <v>0</v>
      </c>
      <c r="AA31">
        <f t="shared" si="7"/>
        <v>0</v>
      </c>
    </row>
    <row r="32" spans="1:27" s="2" customFormat="1" ht="15.75" outlineLevel="1" x14ac:dyDescent="0.25">
      <c r="A32" s="125">
        <v>2.15</v>
      </c>
      <c r="B32" s="72" t="s">
        <v>337</v>
      </c>
      <c r="C32" s="132" t="s">
        <v>338</v>
      </c>
      <c r="D32" s="72" t="s">
        <v>339</v>
      </c>
      <c r="E32" s="73" t="s">
        <v>326</v>
      </c>
      <c r="F32" s="70"/>
      <c r="G32" s="70"/>
      <c r="H32" s="70">
        <v>485</v>
      </c>
      <c r="I32" s="71"/>
      <c r="J32" s="71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6">
        <f t="shared" si="6"/>
        <v>485</v>
      </c>
      <c r="W32" s="122"/>
      <c r="X32" s="123">
        <f t="shared" si="2"/>
        <v>0</v>
      </c>
      <c r="Y32" s="70"/>
      <c r="Z32" s="63">
        <f t="shared" si="3"/>
        <v>0</v>
      </c>
      <c r="AA32">
        <f t="shared" si="7"/>
        <v>0</v>
      </c>
    </row>
    <row r="33" spans="1:27" s="2" customFormat="1" ht="15.75" outlineLevel="1" x14ac:dyDescent="0.25">
      <c r="A33" s="131">
        <v>2.16</v>
      </c>
      <c r="B33" s="72" t="s">
        <v>340</v>
      </c>
      <c r="C33" s="132" t="s">
        <v>341</v>
      </c>
      <c r="D33" s="72" t="s">
        <v>342</v>
      </c>
      <c r="E33" s="73" t="s">
        <v>326</v>
      </c>
      <c r="F33" s="70"/>
      <c r="G33" s="70"/>
      <c r="H33" s="70">
        <v>380</v>
      </c>
      <c r="I33" s="71"/>
      <c r="J33" s="71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6">
        <f t="shared" si="6"/>
        <v>380</v>
      </c>
      <c r="W33" s="122"/>
      <c r="X33" s="123">
        <f t="shared" si="2"/>
        <v>0</v>
      </c>
      <c r="Y33" s="70"/>
      <c r="Z33" s="63">
        <f t="shared" si="3"/>
        <v>0</v>
      </c>
      <c r="AA33">
        <f t="shared" si="7"/>
        <v>0</v>
      </c>
    </row>
    <row r="34" spans="1:27" s="2" customFormat="1" ht="31.5" outlineLevel="1" x14ac:dyDescent="0.25">
      <c r="A34" s="125">
        <v>2.17</v>
      </c>
      <c r="B34" s="72" t="s">
        <v>343</v>
      </c>
      <c r="C34" s="132" t="s">
        <v>344</v>
      </c>
      <c r="D34" s="72" t="s">
        <v>345</v>
      </c>
      <c r="E34" s="73" t="s">
        <v>298</v>
      </c>
      <c r="F34" s="70"/>
      <c r="G34" s="70"/>
      <c r="H34" s="70">
        <v>550</v>
      </c>
      <c r="I34" s="71"/>
      <c r="J34" s="71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66">
        <f t="shared" si="6"/>
        <v>550</v>
      </c>
      <c r="W34" s="122"/>
      <c r="X34" s="123">
        <f t="shared" si="2"/>
        <v>0</v>
      </c>
      <c r="Y34" s="70"/>
      <c r="Z34" s="63">
        <f t="shared" si="3"/>
        <v>0</v>
      </c>
      <c r="AA34">
        <f t="shared" si="7"/>
        <v>0</v>
      </c>
    </row>
    <row r="35" spans="1:27" s="2" customFormat="1" ht="15.75" customHeight="1" outlineLevel="1" x14ac:dyDescent="0.25">
      <c r="A35" s="131">
        <v>2.1800000000000002</v>
      </c>
      <c r="B35" s="72" t="s">
        <v>346</v>
      </c>
      <c r="C35" s="132" t="s">
        <v>347</v>
      </c>
      <c r="D35" s="72" t="s">
        <v>348</v>
      </c>
      <c r="E35" s="73" t="s">
        <v>349</v>
      </c>
      <c r="F35" s="70"/>
      <c r="G35" s="70"/>
      <c r="H35" s="70">
        <v>420</v>
      </c>
      <c r="I35" s="71"/>
      <c r="J35" s="71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66">
        <f t="shared" si="6"/>
        <v>420</v>
      </c>
      <c r="W35" s="122"/>
      <c r="X35" s="123">
        <f t="shared" si="2"/>
        <v>0</v>
      </c>
      <c r="Y35" s="70"/>
      <c r="Z35" s="63">
        <f t="shared" si="3"/>
        <v>0</v>
      </c>
      <c r="AA35">
        <f t="shared" si="7"/>
        <v>0</v>
      </c>
    </row>
    <row r="36" spans="1:27" s="2" customFormat="1" ht="15.75" customHeight="1" outlineLevel="1" x14ac:dyDescent="0.25">
      <c r="A36" s="125">
        <v>2.19</v>
      </c>
      <c r="B36" s="72" t="s">
        <v>350</v>
      </c>
      <c r="C36" s="132" t="s">
        <v>351</v>
      </c>
      <c r="D36" s="72" t="s">
        <v>352</v>
      </c>
      <c r="E36" s="73" t="s">
        <v>349</v>
      </c>
      <c r="F36" s="70"/>
      <c r="G36" s="70"/>
      <c r="H36" s="70"/>
      <c r="I36" s="71">
        <v>540</v>
      </c>
      <c r="J36" s="71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66">
        <f t="shared" si="6"/>
        <v>540</v>
      </c>
      <c r="W36" s="122"/>
      <c r="X36" s="123">
        <f t="shared" si="2"/>
        <v>0</v>
      </c>
      <c r="Y36" s="70"/>
      <c r="Z36" s="63">
        <f t="shared" si="3"/>
        <v>0</v>
      </c>
      <c r="AA36">
        <f t="shared" si="7"/>
        <v>0</v>
      </c>
    </row>
    <row r="37" spans="1:27" s="2" customFormat="1" ht="15.75" customHeight="1" outlineLevel="1" x14ac:dyDescent="0.25">
      <c r="A37" s="131">
        <v>2.2000000000000002</v>
      </c>
      <c r="B37" s="72" t="s">
        <v>353</v>
      </c>
      <c r="C37" s="132" t="s">
        <v>354</v>
      </c>
      <c r="D37" s="72" t="s">
        <v>355</v>
      </c>
      <c r="E37" s="73" t="s">
        <v>356</v>
      </c>
      <c r="F37" s="70"/>
      <c r="G37" s="70"/>
      <c r="H37" s="70"/>
      <c r="I37" s="71"/>
      <c r="J37" s="71">
        <v>200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66">
        <f t="shared" si="6"/>
        <v>200</v>
      </c>
      <c r="W37" s="122"/>
      <c r="X37" s="123">
        <f t="shared" si="2"/>
        <v>0</v>
      </c>
      <c r="Y37" s="70"/>
      <c r="Z37" s="63">
        <f t="shared" si="3"/>
        <v>0</v>
      </c>
      <c r="AA37">
        <f t="shared" si="7"/>
        <v>0</v>
      </c>
    </row>
    <row r="38" spans="1:27" s="2" customFormat="1" ht="15.75" customHeight="1" outlineLevel="1" x14ac:dyDescent="0.25">
      <c r="A38" s="125">
        <v>2.21</v>
      </c>
      <c r="B38" s="72" t="s">
        <v>76</v>
      </c>
      <c r="C38" s="132" t="s">
        <v>357</v>
      </c>
      <c r="D38" s="72" t="s">
        <v>358</v>
      </c>
      <c r="E38" s="73" t="s">
        <v>359</v>
      </c>
      <c r="F38" s="70"/>
      <c r="G38" s="70"/>
      <c r="H38" s="70"/>
      <c r="I38" s="71"/>
      <c r="J38" s="71">
        <v>500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66">
        <f t="shared" si="6"/>
        <v>500</v>
      </c>
      <c r="W38" s="122"/>
      <c r="X38" s="123">
        <f t="shared" si="2"/>
        <v>0</v>
      </c>
      <c r="Y38" s="70"/>
      <c r="Z38" s="63">
        <f t="shared" si="3"/>
        <v>0</v>
      </c>
      <c r="AA38">
        <f t="shared" si="7"/>
        <v>0</v>
      </c>
    </row>
    <row r="39" spans="1:27" s="2" customFormat="1" ht="15.75" customHeight="1" outlineLevel="1" x14ac:dyDescent="0.25">
      <c r="A39" s="131">
        <v>2.2200000000000002</v>
      </c>
      <c r="B39" s="72" t="s">
        <v>360</v>
      </c>
      <c r="C39" s="132" t="s">
        <v>361</v>
      </c>
      <c r="D39" s="72" t="s">
        <v>362</v>
      </c>
      <c r="E39" s="73" t="s">
        <v>359</v>
      </c>
      <c r="F39" s="70"/>
      <c r="G39" s="70"/>
      <c r="H39" s="70"/>
      <c r="I39" s="71"/>
      <c r="J39" s="71">
        <v>500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66">
        <f t="shared" si="6"/>
        <v>500</v>
      </c>
      <c r="W39" s="122"/>
      <c r="X39" s="123">
        <f t="shared" si="2"/>
        <v>0</v>
      </c>
      <c r="Y39" s="70"/>
      <c r="Z39" s="63">
        <f t="shared" si="3"/>
        <v>0</v>
      </c>
      <c r="AA39">
        <f t="shared" si="7"/>
        <v>0</v>
      </c>
    </row>
    <row r="40" spans="1:27" s="2" customFormat="1" ht="15.75" customHeight="1" outlineLevel="1" x14ac:dyDescent="0.25">
      <c r="A40" s="125">
        <v>2.23</v>
      </c>
      <c r="B40" s="72" t="s">
        <v>82</v>
      </c>
      <c r="C40" s="132" t="s">
        <v>363</v>
      </c>
      <c r="D40" s="72" t="s">
        <v>364</v>
      </c>
      <c r="E40" s="133" t="s">
        <v>365</v>
      </c>
      <c r="F40" s="70"/>
      <c r="G40" s="70"/>
      <c r="H40" s="70"/>
      <c r="I40" s="71"/>
      <c r="J40" s="71"/>
      <c r="K40" s="70">
        <v>480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66">
        <f t="shared" si="6"/>
        <v>480</v>
      </c>
      <c r="W40" s="122"/>
      <c r="X40" s="123">
        <f t="shared" si="2"/>
        <v>0</v>
      </c>
      <c r="Y40" s="70"/>
      <c r="Z40" s="63">
        <f t="shared" si="3"/>
        <v>0</v>
      </c>
      <c r="AA40">
        <f t="shared" si="7"/>
        <v>0</v>
      </c>
    </row>
    <row r="41" spans="1:27" s="2" customFormat="1" ht="15.75" customHeight="1" outlineLevel="1" x14ac:dyDescent="0.25">
      <c r="A41" s="131">
        <v>2.2400000000000002</v>
      </c>
      <c r="B41" s="72" t="s">
        <v>366</v>
      </c>
      <c r="C41" s="132" t="s">
        <v>367</v>
      </c>
      <c r="D41" s="72" t="s">
        <v>368</v>
      </c>
      <c r="E41" s="133" t="s">
        <v>365</v>
      </c>
      <c r="F41" s="70"/>
      <c r="G41" s="70"/>
      <c r="H41" s="70"/>
      <c r="I41" s="71"/>
      <c r="J41" s="71"/>
      <c r="K41" s="70">
        <v>510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66">
        <f t="shared" si="6"/>
        <v>510</v>
      </c>
      <c r="W41" s="122"/>
      <c r="X41" s="123">
        <f t="shared" si="2"/>
        <v>0</v>
      </c>
      <c r="Y41" s="70"/>
      <c r="Z41" s="63">
        <f t="shared" si="3"/>
        <v>0</v>
      </c>
      <c r="AA41">
        <f t="shared" si="7"/>
        <v>0</v>
      </c>
    </row>
    <row r="42" spans="1:27" s="2" customFormat="1" ht="15.75" customHeight="1" outlineLevel="1" x14ac:dyDescent="0.25">
      <c r="A42" s="125">
        <v>2.25</v>
      </c>
      <c r="B42" s="72" t="s">
        <v>79</v>
      </c>
      <c r="C42" s="132" t="s">
        <v>369</v>
      </c>
      <c r="D42" s="72" t="s">
        <v>370</v>
      </c>
      <c r="E42" s="73" t="s">
        <v>359</v>
      </c>
      <c r="F42" s="70"/>
      <c r="G42" s="70"/>
      <c r="H42" s="70"/>
      <c r="I42" s="71"/>
      <c r="J42" s="71"/>
      <c r="K42" s="70">
        <v>500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66">
        <f t="shared" si="6"/>
        <v>500</v>
      </c>
      <c r="W42" s="122"/>
      <c r="X42" s="123">
        <f t="shared" si="2"/>
        <v>0</v>
      </c>
      <c r="Y42" s="70"/>
      <c r="Z42" s="63">
        <f t="shared" si="3"/>
        <v>0</v>
      </c>
      <c r="AA42">
        <f t="shared" si="7"/>
        <v>0</v>
      </c>
    </row>
    <row r="43" spans="1:27" s="2" customFormat="1" ht="15.75" customHeight="1" outlineLevel="1" x14ac:dyDescent="0.25">
      <c r="A43" s="131">
        <v>2.2599999999999998</v>
      </c>
      <c r="B43" s="72" t="s">
        <v>101</v>
      </c>
      <c r="C43" s="132" t="s">
        <v>371</v>
      </c>
      <c r="D43" s="72" t="s">
        <v>372</v>
      </c>
      <c r="E43" s="73" t="s">
        <v>359</v>
      </c>
      <c r="F43" s="70"/>
      <c r="G43" s="70"/>
      <c r="H43" s="70"/>
      <c r="I43" s="71"/>
      <c r="J43" s="71"/>
      <c r="K43" s="70">
        <v>429.75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66">
        <f t="shared" si="6"/>
        <v>429.75</v>
      </c>
      <c r="W43" s="122"/>
      <c r="X43" s="123">
        <f t="shared" si="2"/>
        <v>0</v>
      </c>
      <c r="Y43" s="70"/>
      <c r="Z43" s="63">
        <f t="shared" si="3"/>
        <v>0</v>
      </c>
      <c r="AA43">
        <f t="shared" si="7"/>
        <v>0</v>
      </c>
    </row>
    <row r="44" spans="1:27" s="2" customFormat="1" ht="31.5" outlineLevel="1" x14ac:dyDescent="0.25">
      <c r="A44" s="125">
        <v>2.27</v>
      </c>
      <c r="B44" s="72" t="s">
        <v>373</v>
      </c>
      <c r="C44" s="132" t="s">
        <v>374</v>
      </c>
      <c r="D44" s="72" t="s">
        <v>375</v>
      </c>
      <c r="E44" s="133" t="s">
        <v>365</v>
      </c>
      <c r="F44" s="70"/>
      <c r="G44" s="70"/>
      <c r="H44" s="70"/>
      <c r="I44" s="71"/>
      <c r="J44" s="71"/>
      <c r="K44" s="70"/>
      <c r="L44" s="134">
        <v>510</v>
      </c>
      <c r="M44" s="134"/>
      <c r="N44" s="134"/>
      <c r="O44" s="134"/>
      <c r="P44" s="134"/>
      <c r="Q44" s="134"/>
      <c r="R44" s="134"/>
      <c r="S44" s="134"/>
      <c r="T44" s="134"/>
      <c r="U44" s="134"/>
      <c r="V44" s="66">
        <f t="shared" si="6"/>
        <v>510</v>
      </c>
      <c r="W44" s="122"/>
      <c r="X44" s="123">
        <f t="shared" si="2"/>
        <v>0</v>
      </c>
      <c r="Y44" s="134"/>
      <c r="Z44" s="63">
        <f t="shared" si="3"/>
        <v>0</v>
      </c>
      <c r="AA44">
        <f t="shared" si="7"/>
        <v>0</v>
      </c>
    </row>
    <row r="45" spans="1:27" s="2" customFormat="1" ht="31.5" outlineLevel="1" x14ac:dyDescent="0.25">
      <c r="A45" s="131">
        <v>2.2799999999999998</v>
      </c>
      <c r="B45" s="72" t="s">
        <v>376</v>
      </c>
      <c r="C45" s="132" t="s">
        <v>377</v>
      </c>
      <c r="D45" s="72" t="s">
        <v>378</v>
      </c>
      <c r="E45" s="133" t="s">
        <v>365</v>
      </c>
      <c r="F45" s="70"/>
      <c r="G45" s="70"/>
      <c r="H45" s="70"/>
      <c r="I45" s="71"/>
      <c r="J45" s="71"/>
      <c r="K45" s="70"/>
      <c r="L45" s="134">
        <v>480</v>
      </c>
      <c r="M45" s="134"/>
      <c r="N45" s="134"/>
      <c r="O45" s="134"/>
      <c r="P45" s="134"/>
      <c r="Q45" s="134"/>
      <c r="R45" s="134"/>
      <c r="S45" s="134"/>
      <c r="T45" s="134"/>
      <c r="U45" s="134"/>
      <c r="V45" s="66">
        <f t="shared" si="6"/>
        <v>480</v>
      </c>
      <c r="W45" s="122"/>
      <c r="X45" s="123">
        <f t="shared" si="2"/>
        <v>0</v>
      </c>
      <c r="Y45" s="134"/>
      <c r="Z45" s="63">
        <f t="shared" si="3"/>
        <v>0</v>
      </c>
      <c r="AA45">
        <f t="shared" si="7"/>
        <v>0</v>
      </c>
    </row>
    <row r="46" spans="1:27" s="2" customFormat="1" ht="31.5" outlineLevel="1" x14ac:dyDescent="0.25">
      <c r="A46" s="125">
        <v>2.29</v>
      </c>
      <c r="B46" s="72" t="s">
        <v>379</v>
      </c>
      <c r="C46" s="132" t="s">
        <v>380</v>
      </c>
      <c r="D46" s="72">
        <v>43340</v>
      </c>
      <c r="E46" s="133" t="s">
        <v>365</v>
      </c>
      <c r="F46" s="70"/>
      <c r="G46" s="70"/>
      <c r="H46" s="70"/>
      <c r="I46" s="71"/>
      <c r="J46" s="71"/>
      <c r="K46" s="70"/>
      <c r="L46" s="134">
        <v>530</v>
      </c>
      <c r="M46" s="134"/>
      <c r="N46" s="134"/>
      <c r="O46" s="134"/>
      <c r="P46" s="134"/>
      <c r="Q46" s="134"/>
      <c r="R46" s="134"/>
      <c r="S46" s="134"/>
      <c r="T46" s="134"/>
      <c r="U46" s="134"/>
      <c r="V46" s="66">
        <f t="shared" si="6"/>
        <v>530</v>
      </c>
      <c r="W46" s="122"/>
      <c r="X46" s="123">
        <f>N46+O46+P46+Q46+R46</f>
        <v>0</v>
      </c>
      <c r="Y46" s="134"/>
      <c r="Z46" s="63">
        <f t="shared" si="3"/>
        <v>0</v>
      </c>
      <c r="AA46">
        <f t="shared" si="7"/>
        <v>0</v>
      </c>
    </row>
    <row r="47" spans="1:27" s="2" customFormat="1" ht="31.5" outlineLevel="1" x14ac:dyDescent="0.25">
      <c r="A47" s="131">
        <v>2.2999999999999998</v>
      </c>
      <c r="B47" s="72" t="s">
        <v>381</v>
      </c>
      <c r="C47" s="132" t="s">
        <v>382</v>
      </c>
      <c r="D47" s="72" t="s">
        <v>378</v>
      </c>
      <c r="E47" s="133" t="s">
        <v>365</v>
      </c>
      <c r="F47" s="70"/>
      <c r="G47" s="70"/>
      <c r="H47" s="70"/>
      <c r="I47" s="71"/>
      <c r="J47" s="71"/>
      <c r="K47" s="70"/>
      <c r="L47" s="134">
        <v>510</v>
      </c>
      <c r="M47" s="134"/>
      <c r="N47" s="134"/>
      <c r="O47" s="134"/>
      <c r="P47" s="134"/>
      <c r="Q47" s="134"/>
      <c r="R47" s="134"/>
      <c r="S47" s="134"/>
      <c r="T47" s="134"/>
      <c r="U47" s="134"/>
      <c r="V47" s="66">
        <f t="shared" si="6"/>
        <v>510</v>
      </c>
      <c r="W47" s="122"/>
      <c r="X47" s="123">
        <f t="shared" si="2"/>
        <v>0</v>
      </c>
      <c r="Y47" s="134"/>
      <c r="Z47" s="63">
        <f t="shared" si="3"/>
        <v>0</v>
      </c>
      <c r="AA47">
        <f t="shared" si="7"/>
        <v>0</v>
      </c>
    </row>
    <row r="48" spans="1:27" s="2" customFormat="1" ht="15.75" outlineLevel="1" x14ac:dyDescent="0.25">
      <c r="A48" s="125">
        <v>2.31</v>
      </c>
      <c r="B48" s="72" t="s">
        <v>383</v>
      </c>
      <c r="C48" s="132"/>
      <c r="D48" s="72" t="s">
        <v>384</v>
      </c>
      <c r="E48" s="73" t="s">
        <v>359</v>
      </c>
      <c r="F48" s="70"/>
      <c r="G48" s="70"/>
      <c r="H48" s="70"/>
      <c r="I48" s="71"/>
      <c r="J48" s="71"/>
      <c r="K48" s="70"/>
      <c r="L48" s="70">
        <v>430</v>
      </c>
      <c r="M48" s="70"/>
      <c r="N48" s="70"/>
      <c r="O48" s="70"/>
      <c r="P48" s="70"/>
      <c r="Q48" s="70"/>
      <c r="R48" s="70"/>
      <c r="S48" s="70"/>
      <c r="T48" s="70"/>
      <c r="U48" s="70"/>
      <c r="V48" s="66">
        <f t="shared" si="6"/>
        <v>430</v>
      </c>
      <c r="W48" s="122"/>
      <c r="X48" s="123">
        <f t="shared" si="2"/>
        <v>0</v>
      </c>
      <c r="Y48" s="70"/>
      <c r="Z48" s="63">
        <f t="shared" si="3"/>
        <v>0</v>
      </c>
      <c r="AA48">
        <f t="shared" si="7"/>
        <v>0</v>
      </c>
    </row>
    <row r="49" spans="1:27" s="2" customFormat="1" ht="15.75" outlineLevel="1" x14ac:dyDescent="0.25">
      <c r="A49" s="131">
        <v>2.3199999999999901</v>
      </c>
      <c r="B49" s="72" t="s">
        <v>385</v>
      </c>
      <c r="C49" s="132"/>
      <c r="D49" s="72" t="s">
        <v>386</v>
      </c>
      <c r="E49" s="73" t="s">
        <v>359</v>
      </c>
      <c r="F49" s="70"/>
      <c r="G49" s="70"/>
      <c r="H49" s="70"/>
      <c r="I49" s="71"/>
      <c r="J49" s="71"/>
      <c r="K49" s="70"/>
      <c r="L49" s="70">
        <v>429.75</v>
      </c>
      <c r="M49" s="70"/>
      <c r="N49" s="70"/>
      <c r="O49" s="70"/>
      <c r="P49" s="70"/>
      <c r="Q49" s="70"/>
      <c r="R49" s="70"/>
      <c r="S49" s="70"/>
      <c r="T49" s="70"/>
      <c r="U49" s="70"/>
      <c r="V49" s="66">
        <f t="shared" si="6"/>
        <v>429.75</v>
      </c>
      <c r="W49" s="122"/>
      <c r="X49" s="123">
        <f t="shared" si="2"/>
        <v>0</v>
      </c>
      <c r="Y49" s="70"/>
      <c r="Z49" s="63">
        <f t="shared" si="3"/>
        <v>0</v>
      </c>
      <c r="AA49">
        <f t="shared" si="7"/>
        <v>0</v>
      </c>
    </row>
    <row r="50" spans="1:27" s="2" customFormat="1" ht="15.75" outlineLevel="1" x14ac:dyDescent="0.25">
      <c r="A50" s="125">
        <v>2.33</v>
      </c>
      <c r="B50" s="72" t="s">
        <v>387</v>
      </c>
      <c r="C50" s="132"/>
      <c r="D50" s="72" t="s">
        <v>388</v>
      </c>
      <c r="E50" s="73" t="s">
        <v>359</v>
      </c>
      <c r="F50" s="70"/>
      <c r="G50" s="70"/>
      <c r="H50" s="70"/>
      <c r="I50" s="71"/>
      <c r="J50" s="71"/>
      <c r="K50" s="70"/>
      <c r="L50" s="70">
        <v>100</v>
      </c>
      <c r="M50" s="70"/>
      <c r="N50" s="70"/>
      <c r="O50" s="70"/>
      <c r="P50" s="70"/>
      <c r="Q50" s="70"/>
      <c r="R50" s="70"/>
      <c r="S50" s="70"/>
      <c r="T50" s="70"/>
      <c r="U50" s="70"/>
      <c r="V50" s="66">
        <f t="shared" si="6"/>
        <v>100</v>
      </c>
      <c r="W50" s="122"/>
      <c r="X50" s="123">
        <f t="shared" si="2"/>
        <v>0</v>
      </c>
      <c r="Y50" s="70"/>
      <c r="Z50" s="63">
        <f t="shared" si="3"/>
        <v>0</v>
      </c>
      <c r="AA50">
        <f t="shared" si="7"/>
        <v>0</v>
      </c>
    </row>
    <row r="51" spans="1:27" s="2" customFormat="1" ht="15.75" outlineLevel="1" x14ac:dyDescent="0.25">
      <c r="A51" s="131">
        <v>2.3399999999999901</v>
      </c>
      <c r="B51" s="72" t="s">
        <v>389</v>
      </c>
      <c r="C51" s="132"/>
      <c r="D51" s="72" t="s">
        <v>390</v>
      </c>
      <c r="E51" s="73" t="s">
        <v>359</v>
      </c>
      <c r="F51" s="70"/>
      <c r="G51" s="70"/>
      <c r="H51" s="70"/>
      <c r="I51" s="71"/>
      <c r="J51" s="71"/>
      <c r="K51" s="70"/>
      <c r="L51" s="70">
        <v>100</v>
      </c>
      <c r="M51" s="70"/>
      <c r="N51" s="70"/>
      <c r="O51" s="70"/>
      <c r="P51" s="70"/>
      <c r="Q51" s="70"/>
      <c r="R51" s="70"/>
      <c r="S51" s="70"/>
      <c r="T51" s="70"/>
      <c r="U51" s="70"/>
      <c r="V51" s="66">
        <f t="shared" si="6"/>
        <v>100</v>
      </c>
      <c r="W51" s="122"/>
      <c r="X51" s="123">
        <f t="shared" si="2"/>
        <v>0</v>
      </c>
      <c r="Y51" s="70"/>
      <c r="Z51" s="63">
        <f t="shared" si="3"/>
        <v>0</v>
      </c>
      <c r="AA51">
        <f t="shared" si="7"/>
        <v>0</v>
      </c>
    </row>
    <row r="52" spans="1:27" s="2" customFormat="1" ht="15.75" outlineLevel="1" x14ac:dyDescent="0.25">
      <c r="A52" s="125">
        <v>2.35</v>
      </c>
      <c r="B52" s="72" t="s">
        <v>391</v>
      </c>
      <c r="C52" s="132"/>
      <c r="D52" s="72" t="s">
        <v>392</v>
      </c>
      <c r="E52" s="73" t="s">
        <v>359</v>
      </c>
      <c r="F52" s="70"/>
      <c r="G52" s="70"/>
      <c r="H52" s="70"/>
      <c r="I52" s="71"/>
      <c r="J52" s="71"/>
      <c r="K52" s="70"/>
      <c r="L52" s="70">
        <v>600</v>
      </c>
      <c r="M52" s="70"/>
      <c r="N52" s="70"/>
      <c r="O52" s="70"/>
      <c r="P52" s="70"/>
      <c r="Q52" s="70"/>
      <c r="R52" s="70"/>
      <c r="S52" s="70"/>
      <c r="T52" s="70"/>
      <c r="U52" s="70"/>
      <c r="V52" s="66">
        <f t="shared" si="6"/>
        <v>600</v>
      </c>
      <c r="W52" s="122"/>
      <c r="X52" s="123">
        <f t="shared" si="2"/>
        <v>0</v>
      </c>
      <c r="Y52" s="70"/>
      <c r="Z52" s="63">
        <f t="shared" si="3"/>
        <v>0</v>
      </c>
      <c r="AA52">
        <f t="shared" si="7"/>
        <v>0</v>
      </c>
    </row>
    <row r="53" spans="1:27" s="2" customFormat="1" ht="15.75" outlineLevel="1" x14ac:dyDescent="0.25">
      <c r="A53" s="131">
        <v>2.3599999999999901</v>
      </c>
      <c r="B53" s="72" t="s">
        <v>393</v>
      </c>
      <c r="C53" s="132"/>
      <c r="D53" s="72" t="s">
        <v>394</v>
      </c>
      <c r="E53" s="73" t="s">
        <v>359</v>
      </c>
      <c r="F53" s="70"/>
      <c r="G53" s="70"/>
      <c r="H53" s="70"/>
      <c r="I53" s="71"/>
      <c r="J53" s="71"/>
      <c r="K53" s="70"/>
      <c r="L53" s="70">
        <v>500</v>
      </c>
      <c r="M53" s="70"/>
      <c r="N53" s="70"/>
      <c r="O53" s="70"/>
      <c r="P53" s="70"/>
      <c r="Q53" s="70"/>
      <c r="R53" s="70"/>
      <c r="S53" s="70"/>
      <c r="T53" s="70"/>
      <c r="U53" s="70"/>
      <c r="V53" s="66">
        <f t="shared" si="6"/>
        <v>500</v>
      </c>
      <c r="W53" s="122"/>
      <c r="X53" s="123">
        <f t="shared" si="2"/>
        <v>0</v>
      </c>
      <c r="Y53" s="70"/>
      <c r="Z53" s="63">
        <f t="shared" si="3"/>
        <v>0</v>
      </c>
      <c r="AA53">
        <f t="shared" si="7"/>
        <v>0</v>
      </c>
    </row>
    <row r="54" spans="1:27" s="2" customFormat="1" ht="15.75" outlineLevel="1" x14ac:dyDescent="0.25">
      <c r="A54" s="125">
        <v>2.3699999999999899</v>
      </c>
      <c r="B54" s="74" t="s">
        <v>395</v>
      </c>
      <c r="C54" s="74"/>
      <c r="D54" s="135">
        <v>43418</v>
      </c>
      <c r="E54" s="136" t="s">
        <v>359</v>
      </c>
      <c r="F54" s="137"/>
      <c r="G54" s="70"/>
      <c r="H54" s="70"/>
      <c r="I54" s="71"/>
      <c r="J54" s="71"/>
      <c r="K54" s="70"/>
      <c r="L54" s="70"/>
      <c r="M54" s="70">
        <v>600</v>
      </c>
      <c r="N54" s="70"/>
      <c r="O54" s="70"/>
      <c r="P54" s="70"/>
      <c r="Q54" s="70"/>
      <c r="R54" s="70"/>
      <c r="S54" s="70"/>
      <c r="T54" s="70"/>
      <c r="U54" s="70"/>
      <c r="V54" s="66">
        <f t="shared" si="6"/>
        <v>600</v>
      </c>
      <c r="W54" s="122"/>
      <c r="X54" s="123">
        <f t="shared" si="2"/>
        <v>0</v>
      </c>
      <c r="Y54" s="70"/>
      <c r="Z54" s="63">
        <f t="shared" si="3"/>
        <v>0</v>
      </c>
      <c r="AA54">
        <f t="shared" si="7"/>
        <v>0</v>
      </c>
    </row>
    <row r="55" spans="1:27" s="2" customFormat="1" ht="15.75" outlineLevel="1" x14ac:dyDescent="0.25">
      <c r="A55" s="131">
        <v>2.3799999999999901</v>
      </c>
      <c r="B55" s="74" t="s">
        <v>396</v>
      </c>
      <c r="C55" s="74"/>
      <c r="D55" s="135">
        <v>43403</v>
      </c>
      <c r="E55" s="136" t="s">
        <v>359</v>
      </c>
      <c r="F55" s="137"/>
      <c r="G55" s="70"/>
      <c r="H55" s="70"/>
      <c r="I55" s="71"/>
      <c r="J55" s="71"/>
      <c r="K55" s="70"/>
      <c r="L55" s="70"/>
      <c r="M55" s="70">
        <v>400</v>
      </c>
      <c r="N55" s="70"/>
      <c r="O55" s="70"/>
      <c r="P55" s="70"/>
      <c r="Q55" s="70"/>
      <c r="R55" s="70"/>
      <c r="S55" s="70"/>
      <c r="T55" s="70"/>
      <c r="U55" s="70"/>
      <c r="V55" s="66">
        <f t="shared" si="6"/>
        <v>400</v>
      </c>
      <c r="W55" s="122"/>
      <c r="X55" s="123">
        <f t="shared" si="2"/>
        <v>0</v>
      </c>
      <c r="Y55" s="70"/>
      <c r="Z55" s="63">
        <f t="shared" si="3"/>
        <v>0</v>
      </c>
      <c r="AA55">
        <f t="shared" si="7"/>
        <v>0</v>
      </c>
    </row>
    <row r="56" spans="1:27" s="2" customFormat="1" ht="15.75" outlineLevel="1" x14ac:dyDescent="0.25">
      <c r="A56" s="125">
        <v>2.3899999999999899</v>
      </c>
      <c r="B56" s="74" t="s">
        <v>397</v>
      </c>
      <c r="C56" s="74"/>
      <c r="D56" s="135">
        <v>43417</v>
      </c>
      <c r="E56" s="136" t="s">
        <v>398</v>
      </c>
      <c r="F56" s="137"/>
      <c r="G56" s="70"/>
      <c r="H56" s="70"/>
      <c r="I56" s="71"/>
      <c r="J56" s="71"/>
      <c r="K56" s="70"/>
      <c r="L56" s="70"/>
      <c r="M56" s="70">
        <v>530</v>
      </c>
      <c r="N56" s="70"/>
      <c r="O56" s="70"/>
      <c r="P56" s="70"/>
      <c r="Q56" s="70"/>
      <c r="R56" s="70"/>
      <c r="S56" s="70"/>
      <c r="T56" s="70"/>
      <c r="U56" s="70"/>
      <c r="V56" s="66">
        <f t="shared" si="6"/>
        <v>530</v>
      </c>
      <c r="W56" s="122"/>
      <c r="X56" s="123">
        <f t="shared" si="2"/>
        <v>0</v>
      </c>
      <c r="Y56" s="70"/>
      <c r="Z56" s="63">
        <f t="shared" si="3"/>
        <v>0</v>
      </c>
      <c r="AA56">
        <f t="shared" si="7"/>
        <v>0</v>
      </c>
    </row>
    <row r="57" spans="1:27" s="2" customFormat="1" ht="15.75" outlineLevel="1" x14ac:dyDescent="0.25">
      <c r="A57" s="131">
        <v>2.3999999999999901</v>
      </c>
      <c r="B57" s="74" t="s">
        <v>399</v>
      </c>
      <c r="C57" s="138"/>
      <c r="D57" s="135" t="s">
        <v>400</v>
      </c>
      <c r="E57" s="136" t="s">
        <v>359</v>
      </c>
      <c r="F57" s="137"/>
      <c r="G57" s="70"/>
      <c r="H57" s="70"/>
      <c r="I57" s="71"/>
      <c r="J57" s="71"/>
      <c r="K57" s="70"/>
      <c r="L57" s="70"/>
      <c r="M57" s="70"/>
      <c r="N57" s="70">
        <v>350</v>
      </c>
      <c r="O57" s="70"/>
      <c r="P57" s="70"/>
      <c r="Q57" s="70"/>
      <c r="R57" s="70"/>
      <c r="S57" s="70"/>
      <c r="T57" s="70"/>
      <c r="U57" s="70"/>
      <c r="V57" s="66">
        <f t="shared" si="6"/>
        <v>350</v>
      </c>
      <c r="W57" s="122"/>
      <c r="X57" s="123">
        <f t="shared" si="2"/>
        <v>350</v>
      </c>
      <c r="Y57" s="70">
        <v>350</v>
      </c>
      <c r="Z57" s="63">
        <f t="shared" si="3"/>
        <v>0</v>
      </c>
      <c r="AA57">
        <f t="shared" si="7"/>
        <v>0</v>
      </c>
    </row>
    <row r="58" spans="1:27" s="2" customFormat="1" ht="15.75" outlineLevel="1" x14ac:dyDescent="0.25">
      <c r="A58" s="125">
        <v>2.4099999999999899</v>
      </c>
      <c r="B58" s="74" t="s">
        <v>401</v>
      </c>
      <c r="C58" s="74"/>
      <c r="D58" s="135" t="s">
        <v>402</v>
      </c>
      <c r="E58" s="136" t="s">
        <v>359</v>
      </c>
      <c r="F58" s="137"/>
      <c r="G58" s="70"/>
      <c r="H58" s="70"/>
      <c r="I58" s="71"/>
      <c r="J58" s="71"/>
      <c r="K58" s="70"/>
      <c r="L58" s="70"/>
      <c r="M58" s="70"/>
      <c r="N58" s="70">
        <v>429.75</v>
      </c>
      <c r="O58" s="70"/>
      <c r="P58" s="70"/>
      <c r="Q58" s="70"/>
      <c r="R58" s="70"/>
      <c r="S58" s="70"/>
      <c r="T58" s="70"/>
      <c r="U58" s="70"/>
      <c r="V58" s="66">
        <f t="shared" si="6"/>
        <v>429.75</v>
      </c>
      <c r="W58" s="122"/>
      <c r="X58" s="123">
        <f t="shared" si="2"/>
        <v>429.75</v>
      </c>
      <c r="Y58" s="70"/>
      <c r="Z58" s="63">
        <f t="shared" si="3"/>
        <v>429.75</v>
      </c>
      <c r="AA58">
        <f t="shared" si="7"/>
        <v>0</v>
      </c>
    </row>
    <row r="59" spans="1:27" s="2" customFormat="1" ht="15.75" outlineLevel="1" x14ac:dyDescent="0.25">
      <c r="A59" s="131">
        <v>2.4199999999999902</v>
      </c>
      <c r="B59" s="74" t="s">
        <v>403</v>
      </c>
      <c r="C59" s="74"/>
      <c r="D59" s="135" t="s">
        <v>402</v>
      </c>
      <c r="E59" s="136" t="s">
        <v>359</v>
      </c>
      <c r="F59" s="137"/>
      <c r="G59" s="70"/>
      <c r="H59" s="70"/>
      <c r="I59" s="71"/>
      <c r="J59" s="71"/>
      <c r="K59" s="70"/>
      <c r="L59" s="70"/>
      <c r="M59" s="70"/>
      <c r="N59" s="70">
        <v>650</v>
      </c>
      <c r="O59" s="70"/>
      <c r="P59" s="70"/>
      <c r="Q59" s="70"/>
      <c r="R59" s="70"/>
      <c r="S59" s="70"/>
      <c r="T59" s="70"/>
      <c r="U59" s="70"/>
      <c r="V59" s="66">
        <f t="shared" si="6"/>
        <v>650</v>
      </c>
      <c r="W59" s="122"/>
      <c r="X59" s="123">
        <f t="shared" si="2"/>
        <v>650</v>
      </c>
      <c r="Y59" s="70"/>
      <c r="Z59" s="63">
        <f t="shared" si="3"/>
        <v>650</v>
      </c>
      <c r="AA59">
        <f t="shared" si="7"/>
        <v>0</v>
      </c>
    </row>
    <row r="60" spans="1:27" s="2" customFormat="1" ht="15.75" outlineLevel="1" x14ac:dyDescent="0.25">
      <c r="A60" s="125">
        <v>2.4299999999999899</v>
      </c>
      <c r="B60" s="74" t="s">
        <v>404</v>
      </c>
      <c r="C60" s="74"/>
      <c r="D60" s="135" t="s">
        <v>405</v>
      </c>
      <c r="E60" s="136" t="s">
        <v>359</v>
      </c>
      <c r="F60" s="137"/>
      <c r="G60" s="70"/>
      <c r="H60" s="70"/>
      <c r="I60" s="71"/>
      <c r="J60" s="71"/>
      <c r="K60" s="70"/>
      <c r="L60" s="70"/>
      <c r="M60" s="70"/>
      <c r="N60" s="70">
        <v>600</v>
      </c>
      <c r="O60" s="70"/>
      <c r="P60" s="70"/>
      <c r="Q60" s="70"/>
      <c r="R60" s="70"/>
      <c r="S60" s="70"/>
      <c r="T60" s="70"/>
      <c r="U60" s="70"/>
      <c r="V60" s="66">
        <f t="shared" si="6"/>
        <v>600</v>
      </c>
      <c r="W60" s="122"/>
      <c r="X60" s="123">
        <f t="shared" si="2"/>
        <v>600</v>
      </c>
      <c r="Y60" s="70"/>
      <c r="Z60" s="63">
        <f t="shared" si="3"/>
        <v>600</v>
      </c>
      <c r="AA60">
        <f t="shared" si="7"/>
        <v>0</v>
      </c>
    </row>
    <row r="61" spans="1:27" s="2" customFormat="1" ht="15.75" outlineLevel="1" x14ac:dyDescent="0.25">
      <c r="A61" s="131">
        <v>2.4399999999999902</v>
      </c>
      <c r="B61" s="74" t="s">
        <v>406</v>
      </c>
      <c r="C61" s="74"/>
      <c r="D61" s="135" t="s">
        <v>405</v>
      </c>
      <c r="E61" s="136" t="s">
        <v>359</v>
      </c>
      <c r="F61" s="137"/>
      <c r="G61" s="70"/>
      <c r="H61" s="70"/>
      <c r="I61" s="71"/>
      <c r="J61" s="71"/>
      <c r="K61" s="70"/>
      <c r="L61" s="70"/>
      <c r="M61" s="70"/>
      <c r="N61" s="70">
        <v>500</v>
      </c>
      <c r="O61" s="70"/>
      <c r="P61" s="70"/>
      <c r="Q61" s="70"/>
      <c r="R61" s="70"/>
      <c r="S61" s="70"/>
      <c r="T61" s="70"/>
      <c r="U61" s="70"/>
      <c r="V61" s="66">
        <f t="shared" si="6"/>
        <v>500</v>
      </c>
      <c r="W61" s="122"/>
      <c r="X61" s="123">
        <f t="shared" si="2"/>
        <v>500</v>
      </c>
      <c r="Y61" s="70"/>
      <c r="Z61" s="63">
        <f t="shared" si="3"/>
        <v>500</v>
      </c>
      <c r="AA61">
        <f t="shared" si="7"/>
        <v>0</v>
      </c>
    </row>
    <row r="62" spans="1:27" s="2" customFormat="1" ht="15.75" outlineLevel="1" x14ac:dyDescent="0.25">
      <c r="A62" s="125">
        <v>2.44999999999999</v>
      </c>
      <c r="B62" s="74" t="s">
        <v>407</v>
      </c>
      <c r="C62" s="74"/>
      <c r="D62" s="74" t="s">
        <v>408</v>
      </c>
      <c r="E62" s="136" t="s">
        <v>359</v>
      </c>
      <c r="F62" s="137"/>
      <c r="G62" s="70"/>
      <c r="H62" s="70"/>
      <c r="I62" s="71"/>
      <c r="J62" s="71"/>
      <c r="K62" s="70"/>
      <c r="L62" s="70"/>
      <c r="M62" s="70"/>
      <c r="N62" s="70">
        <v>600</v>
      </c>
      <c r="O62" s="70"/>
      <c r="P62" s="70"/>
      <c r="Q62" s="70"/>
      <c r="R62" s="70"/>
      <c r="S62" s="70"/>
      <c r="T62" s="70"/>
      <c r="U62" s="70"/>
      <c r="V62" s="66">
        <f t="shared" si="6"/>
        <v>600</v>
      </c>
      <c r="W62" s="122"/>
      <c r="X62" s="123">
        <f t="shared" si="2"/>
        <v>600</v>
      </c>
      <c r="Y62" s="70"/>
      <c r="Z62" s="63">
        <f t="shared" si="3"/>
        <v>600</v>
      </c>
      <c r="AA62">
        <f t="shared" si="7"/>
        <v>0</v>
      </c>
    </row>
    <row r="63" spans="1:27" s="2" customFormat="1" ht="15.75" outlineLevel="1" x14ac:dyDescent="0.25">
      <c r="A63" s="131">
        <v>2.4599999999999902</v>
      </c>
      <c r="B63" s="74" t="s">
        <v>409</v>
      </c>
      <c r="C63" s="74"/>
      <c r="D63" s="74" t="s">
        <v>410</v>
      </c>
      <c r="E63" s="136" t="s">
        <v>411</v>
      </c>
      <c r="F63" s="137"/>
      <c r="G63" s="70"/>
      <c r="H63" s="70"/>
      <c r="I63" s="71"/>
      <c r="J63" s="71"/>
      <c r="K63" s="70"/>
      <c r="L63" s="70"/>
      <c r="M63" s="70"/>
      <c r="N63" s="70">
        <v>220</v>
      </c>
      <c r="O63" s="70"/>
      <c r="P63" s="70"/>
      <c r="Q63" s="70"/>
      <c r="R63" s="70"/>
      <c r="S63" s="70"/>
      <c r="T63" s="70"/>
      <c r="U63" s="70"/>
      <c r="V63" s="66">
        <f t="shared" si="6"/>
        <v>220</v>
      </c>
      <c r="W63" s="122"/>
      <c r="X63" s="123">
        <f t="shared" si="2"/>
        <v>220</v>
      </c>
      <c r="Y63" s="70"/>
      <c r="Z63" s="63">
        <f t="shared" si="3"/>
        <v>220</v>
      </c>
      <c r="AA63">
        <f t="shared" si="7"/>
        <v>0</v>
      </c>
    </row>
    <row r="64" spans="1:27" s="2" customFormat="1" ht="15.75" outlineLevel="1" x14ac:dyDescent="0.25">
      <c r="A64" s="125">
        <v>2.46999999999999</v>
      </c>
      <c r="B64" s="74" t="s">
        <v>412</v>
      </c>
      <c r="C64" s="74"/>
      <c r="D64" s="74" t="s">
        <v>413</v>
      </c>
      <c r="E64" s="136" t="s">
        <v>359</v>
      </c>
      <c r="F64" s="137"/>
      <c r="G64" s="70"/>
      <c r="H64" s="70"/>
      <c r="I64" s="71"/>
      <c r="J64" s="71"/>
      <c r="K64" s="70"/>
      <c r="L64" s="70"/>
      <c r="M64" s="70"/>
      <c r="N64" s="70">
        <v>400</v>
      </c>
      <c r="O64" s="70"/>
      <c r="P64" s="70"/>
      <c r="Q64" s="70"/>
      <c r="R64" s="70"/>
      <c r="S64" s="70"/>
      <c r="T64" s="70"/>
      <c r="U64" s="70"/>
      <c r="V64" s="66">
        <f t="shared" si="6"/>
        <v>400</v>
      </c>
      <c r="W64" s="122"/>
      <c r="X64" s="123">
        <f t="shared" si="2"/>
        <v>400</v>
      </c>
      <c r="Y64" s="70"/>
      <c r="Z64" s="63">
        <f t="shared" si="3"/>
        <v>400</v>
      </c>
      <c r="AA64">
        <f t="shared" si="7"/>
        <v>0</v>
      </c>
    </row>
    <row r="65" spans="1:27" s="2" customFormat="1" ht="30" outlineLevel="1" x14ac:dyDescent="0.25">
      <c r="A65" s="131">
        <v>2.4799999999999902</v>
      </c>
      <c r="B65" s="74" t="s">
        <v>414</v>
      </c>
      <c r="C65" s="74" t="s">
        <v>415</v>
      </c>
      <c r="D65" s="74" t="s">
        <v>416</v>
      </c>
      <c r="E65" s="136" t="s">
        <v>359</v>
      </c>
      <c r="F65" s="137"/>
      <c r="G65" s="70"/>
      <c r="H65" s="70"/>
      <c r="I65" s="71"/>
      <c r="J65" s="71"/>
      <c r="K65" s="70"/>
      <c r="L65" s="70"/>
      <c r="M65" s="70"/>
      <c r="N65" s="70"/>
      <c r="O65" s="70">
        <v>600</v>
      </c>
      <c r="P65" s="70"/>
      <c r="Q65" s="70"/>
      <c r="R65" s="70"/>
      <c r="S65" s="70"/>
      <c r="T65" s="70"/>
      <c r="U65" s="70"/>
      <c r="V65" s="66">
        <f t="shared" si="6"/>
        <v>600</v>
      </c>
      <c r="W65" s="122"/>
      <c r="X65" s="123">
        <f t="shared" si="2"/>
        <v>600</v>
      </c>
      <c r="Y65" s="70"/>
      <c r="Z65" s="63">
        <f t="shared" si="3"/>
        <v>600</v>
      </c>
      <c r="AA65">
        <f t="shared" si="7"/>
        <v>0</v>
      </c>
    </row>
    <row r="66" spans="1:27" s="2" customFormat="1" ht="30" outlineLevel="1" x14ac:dyDescent="0.25">
      <c r="A66" s="125">
        <v>2.48999999999999</v>
      </c>
      <c r="B66" s="74" t="s">
        <v>417</v>
      </c>
      <c r="C66" s="74" t="s">
        <v>418</v>
      </c>
      <c r="D66" s="74" t="s">
        <v>416</v>
      </c>
      <c r="E66" s="136" t="s">
        <v>359</v>
      </c>
      <c r="F66" s="137"/>
      <c r="G66" s="70"/>
      <c r="H66" s="70"/>
      <c r="I66" s="71"/>
      <c r="J66" s="71"/>
      <c r="K66" s="70"/>
      <c r="L66" s="70"/>
      <c r="M66" s="70"/>
      <c r="N66" s="70"/>
      <c r="O66" s="70">
        <v>500</v>
      </c>
      <c r="P66" s="70"/>
      <c r="Q66" s="70"/>
      <c r="R66" s="70"/>
      <c r="S66" s="70"/>
      <c r="T66" s="70"/>
      <c r="U66" s="70"/>
      <c r="V66" s="66">
        <f t="shared" si="6"/>
        <v>500</v>
      </c>
      <c r="W66" s="122"/>
      <c r="X66" s="123">
        <f t="shared" si="2"/>
        <v>500</v>
      </c>
      <c r="Y66" s="70"/>
      <c r="Z66" s="63">
        <f t="shared" si="3"/>
        <v>500</v>
      </c>
      <c r="AA66">
        <f t="shared" si="7"/>
        <v>0</v>
      </c>
    </row>
    <row r="67" spans="1:27" s="2" customFormat="1" ht="15.75" outlineLevel="1" x14ac:dyDescent="0.25">
      <c r="A67" s="131">
        <v>2.4999999999999898</v>
      </c>
      <c r="B67" s="74" t="s">
        <v>419</v>
      </c>
      <c r="C67" s="74" t="s">
        <v>420</v>
      </c>
      <c r="D67" s="74" t="s">
        <v>421</v>
      </c>
      <c r="E67" s="136" t="s">
        <v>326</v>
      </c>
      <c r="F67" s="137"/>
      <c r="G67" s="70"/>
      <c r="H67" s="70"/>
      <c r="I67" s="71"/>
      <c r="J67" s="71"/>
      <c r="K67" s="70"/>
      <c r="L67" s="70"/>
      <c r="M67" s="70"/>
      <c r="N67" s="70"/>
      <c r="O67" s="70">
        <v>180</v>
      </c>
      <c r="P67" s="70"/>
      <c r="Q67" s="70"/>
      <c r="R67" s="70"/>
      <c r="S67" s="70"/>
      <c r="T67" s="70"/>
      <c r="U67" s="70"/>
      <c r="V67" s="66">
        <f t="shared" si="6"/>
        <v>180</v>
      </c>
      <c r="W67" s="122"/>
      <c r="X67" s="123">
        <f t="shared" si="2"/>
        <v>180</v>
      </c>
      <c r="Y67" s="70"/>
      <c r="Z67" s="63">
        <f t="shared" si="3"/>
        <v>180</v>
      </c>
      <c r="AA67">
        <f t="shared" si="7"/>
        <v>0</v>
      </c>
    </row>
    <row r="68" spans="1:27" s="2" customFormat="1" ht="30" outlineLevel="1" x14ac:dyDescent="0.25">
      <c r="A68" s="125">
        <v>2.50999999999999</v>
      </c>
      <c r="B68" s="74" t="s">
        <v>422</v>
      </c>
      <c r="C68" s="74" t="s">
        <v>423</v>
      </c>
      <c r="D68" s="74" t="s">
        <v>424</v>
      </c>
      <c r="E68" s="136" t="s">
        <v>359</v>
      </c>
      <c r="F68" s="137"/>
      <c r="G68" s="70"/>
      <c r="H68" s="70"/>
      <c r="I68" s="71"/>
      <c r="J68" s="71"/>
      <c r="K68" s="70"/>
      <c r="L68" s="70"/>
      <c r="M68" s="70"/>
      <c r="N68" s="70"/>
      <c r="O68" s="70">
        <v>500</v>
      </c>
      <c r="P68" s="70"/>
      <c r="Q68" s="70"/>
      <c r="R68" s="70"/>
      <c r="S68" s="70"/>
      <c r="T68" s="70"/>
      <c r="U68" s="70"/>
      <c r="V68" s="66">
        <f t="shared" si="6"/>
        <v>500</v>
      </c>
      <c r="W68" s="122"/>
      <c r="X68" s="123">
        <f t="shared" si="2"/>
        <v>500</v>
      </c>
      <c r="Y68" s="70"/>
      <c r="Z68" s="63">
        <f t="shared" si="3"/>
        <v>500</v>
      </c>
      <c r="AA68">
        <f t="shared" si="7"/>
        <v>0</v>
      </c>
    </row>
    <row r="69" spans="1:27" s="2" customFormat="1" ht="30" outlineLevel="1" x14ac:dyDescent="0.25">
      <c r="A69" s="131">
        <v>2.5199999999999898</v>
      </c>
      <c r="B69" s="74" t="s">
        <v>425</v>
      </c>
      <c r="C69" s="74" t="s">
        <v>426</v>
      </c>
      <c r="D69" s="74" t="s">
        <v>427</v>
      </c>
      <c r="E69" s="136" t="s">
        <v>359</v>
      </c>
      <c r="F69" s="137"/>
      <c r="G69" s="70"/>
      <c r="H69" s="70"/>
      <c r="I69" s="71"/>
      <c r="J69" s="71"/>
      <c r="K69" s="70"/>
      <c r="L69" s="70"/>
      <c r="M69" s="70"/>
      <c r="N69" s="70"/>
      <c r="O69" s="70">
        <v>130</v>
      </c>
      <c r="P69" s="70"/>
      <c r="Q69" s="70"/>
      <c r="R69" s="70"/>
      <c r="S69" s="70"/>
      <c r="T69" s="70"/>
      <c r="U69" s="70"/>
      <c r="V69" s="66">
        <f t="shared" si="6"/>
        <v>130</v>
      </c>
      <c r="W69" s="122"/>
      <c r="X69" s="123">
        <f t="shared" si="2"/>
        <v>130</v>
      </c>
      <c r="Y69" s="70"/>
      <c r="Z69" s="63">
        <f t="shared" si="3"/>
        <v>130</v>
      </c>
      <c r="AA69">
        <f t="shared" si="7"/>
        <v>0</v>
      </c>
    </row>
    <row r="70" spans="1:27" s="2" customFormat="1" ht="30" outlineLevel="1" x14ac:dyDescent="0.25">
      <c r="A70" s="125">
        <v>2.52999999999999</v>
      </c>
      <c r="B70" s="74" t="s">
        <v>395</v>
      </c>
      <c r="C70" s="74" t="s">
        <v>428</v>
      </c>
      <c r="D70" s="74" t="s">
        <v>429</v>
      </c>
      <c r="E70" s="136" t="s">
        <v>359</v>
      </c>
      <c r="F70" s="137"/>
      <c r="G70" s="70"/>
      <c r="H70" s="70"/>
      <c r="I70" s="71"/>
      <c r="J70" s="71"/>
      <c r="K70" s="70"/>
      <c r="L70" s="70"/>
      <c r="M70" s="70"/>
      <c r="N70" s="70"/>
      <c r="O70" s="70">
        <v>130</v>
      </c>
      <c r="P70" s="70"/>
      <c r="Q70" s="70"/>
      <c r="R70" s="70"/>
      <c r="S70" s="70"/>
      <c r="T70" s="70"/>
      <c r="U70" s="70"/>
      <c r="V70" s="66">
        <f t="shared" si="6"/>
        <v>130</v>
      </c>
      <c r="W70" s="122"/>
      <c r="X70" s="123">
        <f t="shared" si="2"/>
        <v>130</v>
      </c>
      <c r="Y70" s="70"/>
      <c r="Z70" s="63">
        <f t="shared" si="3"/>
        <v>130</v>
      </c>
      <c r="AA70">
        <f t="shared" si="7"/>
        <v>0</v>
      </c>
    </row>
    <row r="71" spans="1:27" s="2" customFormat="1" ht="30" outlineLevel="1" x14ac:dyDescent="0.25">
      <c r="A71" s="131">
        <v>2.5399999999999898</v>
      </c>
      <c r="B71" s="74" t="s">
        <v>430</v>
      </c>
      <c r="C71" s="74" t="s">
        <v>431</v>
      </c>
      <c r="D71" s="74" t="s">
        <v>427</v>
      </c>
      <c r="E71" s="136" t="s">
        <v>359</v>
      </c>
      <c r="F71" s="137"/>
      <c r="G71" s="70"/>
      <c r="H71" s="70"/>
      <c r="I71" s="71"/>
      <c r="J71" s="71"/>
      <c r="K71" s="70"/>
      <c r="L71" s="70"/>
      <c r="M71" s="70"/>
      <c r="N71" s="70"/>
      <c r="O71" s="70">
        <v>500</v>
      </c>
      <c r="P71" s="70"/>
      <c r="Q71" s="70"/>
      <c r="R71" s="70"/>
      <c r="S71" s="70"/>
      <c r="T71" s="70"/>
      <c r="U71" s="70"/>
      <c r="V71" s="66">
        <f t="shared" si="6"/>
        <v>500</v>
      </c>
      <c r="W71" s="122"/>
      <c r="X71" s="123">
        <f t="shared" si="2"/>
        <v>500</v>
      </c>
      <c r="Y71" s="70"/>
      <c r="Z71" s="63">
        <f t="shared" si="3"/>
        <v>500</v>
      </c>
      <c r="AA71">
        <f t="shared" si="7"/>
        <v>0</v>
      </c>
    </row>
    <row r="72" spans="1:27" s="2" customFormat="1" ht="30" outlineLevel="1" x14ac:dyDescent="0.25">
      <c r="A72" s="125">
        <v>2.5499999999999901</v>
      </c>
      <c r="B72" s="74" t="s">
        <v>432</v>
      </c>
      <c r="C72" s="74" t="s">
        <v>433</v>
      </c>
      <c r="D72" s="74" t="s">
        <v>434</v>
      </c>
      <c r="E72" s="136" t="s">
        <v>359</v>
      </c>
      <c r="F72" s="137"/>
      <c r="G72" s="70"/>
      <c r="H72" s="70"/>
      <c r="I72" s="71"/>
      <c r="J72" s="71"/>
      <c r="K72" s="70"/>
      <c r="L72" s="70"/>
      <c r="M72" s="70"/>
      <c r="N72" s="70"/>
      <c r="O72" s="70">
        <v>130</v>
      </c>
      <c r="P72" s="70"/>
      <c r="Q72" s="70"/>
      <c r="R72" s="70"/>
      <c r="S72" s="70"/>
      <c r="T72" s="70"/>
      <c r="U72" s="70"/>
      <c r="V72" s="66">
        <f t="shared" si="6"/>
        <v>130</v>
      </c>
      <c r="W72" s="122"/>
      <c r="X72" s="123">
        <f t="shared" si="2"/>
        <v>130</v>
      </c>
      <c r="Y72" s="70"/>
      <c r="Z72" s="63">
        <f t="shared" si="3"/>
        <v>130</v>
      </c>
      <c r="AA72">
        <f t="shared" si="7"/>
        <v>0</v>
      </c>
    </row>
    <row r="73" spans="1:27" s="2" customFormat="1" ht="30" outlineLevel="1" x14ac:dyDescent="0.25">
      <c r="A73" s="131">
        <v>2.5599999999999898</v>
      </c>
      <c r="B73" s="74" t="s">
        <v>435</v>
      </c>
      <c r="C73" s="74" t="s">
        <v>436</v>
      </c>
      <c r="D73" s="74" t="s">
        <v>437</v>
      </c>
      <c r="E73" s="136" t="s">
        <v>359</v>
      </c>
      <c r="F73" s="137"/>
      <c r="G73" s="70"/>
      <c r="H73" s="70"/>
      <c r="I73" s="71"/>
      <c r="J73" s="71"/>
      <c r="K73" s="70"/>
      <c r="L73" s="70"/>
      <c r="M73" s="70"/>
      <c r="N73" s="70"/>
      <c r="O73" s="70">
        <v>537.19000000000005</v>
      </c>
      <c r="P73" s="70"/>
      <c r="Q73" s="70"/>
      <c r="R73" s="70"/>
      <c r="S73" s="70"/>
      <c r="T73" s="70"/>
      <c r="U73" s="70"/>
      <c r="V73" s="66">
        <f t="shared" si="6"/>
        <v>537.19000000000005</v>
      </c>
      <c r="W73" s="122"/>
      <c r="X73" s="123">
        <f t="shared" si="2"/>
        <v>537.19000000000005</v>
      </c>
      <c r="Y73" s="70"/>
      <c r="Z73" s="63">
        <f t="shared" si="3"/>
        <v>537.19000000000005</v>
      </c>
      <c r="AA73">
        <f t="shared" si="7"/>
        <v>0</v>
      </c>
    </row>
    <row r="74" spans="1:27" s="2" customFormat="1" ht="30" outlineLevel="1" x14ac:dyDescent="0.25">
      <c r="A74" s="125">
        <v>2.5699999999999901</v>
      </c>
      <c r="B74" s="74" t="s">
        <v>438</v>
      </c>
      <c r="C74" s="74" t="s">
        <v>439</v>
      </c>
      <c r="D74" s="74" t="s">
        <v>440</v>
      </c>
      <c r="E74" s="136" t="s">
        <v>359</v>
      </c>
      <c r="F74" s="137"/>
      <c r="G74" s="70"/>
      <c r="H74" s="70"/>
      <c r="I74" s="71"/>
      <c r="J74" s="71"/>
      <c r="K74" s="70"/>
      <c r="L74" s="70"/>
      <c r="M74" s="70"/>
      <c r="N74" s="70"/>
      <c r="O74" s="70">
        <v>650</v>
      </c>
      <c r="P74" s="70"/>
      <c r="Q74" s="70"/>
      <c r="R74" s="70"/>
      <c r="S74" s="70"/>
      <c r="T74" s="70"/>
      <c r="U74" s="70"/>
      <c r="V74" s="66">
        <f t="shared" si="6"/>
        <v>650</v>
      </c>
      <c r="W74" s="122"/>
      <c r="X74" s="123">
        <f t="shared" si="2"/>
        <v>650</v>
      </c>
      <c r="Y74" s="70"/>
      <c r="Z74" s="63">
        <f t="shared" si="3"/>
        <v>650</v>
      </c>
      <c r="AA74">
        <f t="shared" si="7"/>
        <v>0</v>
      </c>
    </row>
    <row r="75" spans="1:27" s="2" customFormat="1" ht="30" outlineLevel="1" x14ac:dyDescent="0.25">
      <c r="A75" s="131">
        <v>2.5799999999999899</v>
      </c>
      <c r="B75" s="74" t="s">
        <v>441</v>
      </c>
      <c r="C75" s="74" t="s">
        <v>442</v>
      </c>
      <c r="D75" s="74" t="s">
        <v>443</v>
      </c>
      <c r="E75" s="136" t="s">
        <v>359</v>
      </c>
      <c r="F75" s="137"/>
      <c r="G75" s="70"/>
      <c r="H75" s="70"/>
      <c r="I75" s="71"/>
      <c r="J75" s="71"/>
      <c r="K75" s="70"/>
      <c r="L75" s="70"/>
      <c r="M75" s="70"/>
      <c r="N75" s="70"/>
      <c r="O75" s="70">
        <v>150</v>
      </c>
      <c r="P75" s="70"/>
      <c r="Q75" s="70"/>
      <c r="R75" s="70"/>
      <c r="S75" s="70"/>
      <c r="T75" s="70"/>
      <c r="U75" s="70"/>
      <c r="V75" s="66">
        <f t="shared" si="6"/>
        <v>150</v>
      </c>
      <c r="W75" s="122"/>
      <c r="X75" s="123">
        <f t="shared" si="2"/>
        <v>150</v>
      </c>
      <c r="Y75" s="70"/>
      <c r="Z75" s="63">
        <f t="shared" si="3"/>
        <v>150</v>
      </c>
      <c r="AA75">
        <f t="shared" si="7"/>
        <v>0</v>
      </c>
    </row>
    <row r="76" spans="1:27" s="2" customFormat="1" ht="30" outlineLevel="1" x14ac:dyDescent="0.25">
      <c r="A76" s="125">
        <v>2.5899999999999901</v>
      </c>
      <c r="B76" s="74" t="s">
        <v>444</v>
      </c>
      <c r="C76" s="74" t="s">
        <v>445</v>
      </c>
      <c r="D76" s="74" t="s">
        <v>440</v>
      </c>
      <c r="E76" s="136" t="s">
        <v>359</v>
      </c>
      <c r="F76" s="137"/>
      <c r="G76" s="70"/>
      <c r="H76" s="70"/>
      <c r="I76" s="71"/>
      <c r="J76" s="71"/>
      <c r="K76" s="70"/>
      <c r="L76" s="70"/>
      <c r="M76" s="70"/>
      <c r="N76" s="70"/>
      <c r="O76" s="70">
        <v>750</v>
      </c>
      <c r="P76" s="70"/>
      <c r="Q76" s="70"/>
      <c r="R76" s="70"/>
      <c r="S76" s="70"/>
      <c r="T76" s="70"/>
      <c r="U76" s="70"/>
      <c r="V76" s="66">
        <f t="shared" si="6"/>
        <v>750</v>
      </c>
      <c r="W76" s="122"/>
      <c r="X76" s="123">
        <f t="shared" si="2"/>
        <v>750</v>
      </c>
      <c r="Y76" s="70"/>
      <c r="Z76" s="63">
        <f t="shared" si="3"/>
        <v>750</v>
      </c>
      <c r="AA76">
        <f t="shared" si="7"/>
        <v>0</v>
      </c>
    </row>
    <row r="77" spans="1:27" s="2" customFormat="1" ht="24" outlineLevel="1" x14ac:dyDescent="0.25">
      <c r="A77" s="131">
        <v>2.5999999999999899</v>
      </c>
      <c r="B77" s="74" t="s">
        <v>36</v>
      </c>
      <c r="C77" s="139" t="s">
        <v>446</v>
      </c>
      <c r="D77" s="74" t="s">
        <v>447</v>
      </c>
      <c r="E77" s="136" t="s">
        <v>448</v>
      </c>
      <c r="F77" s="137"/>
      <c r="G77" s="70"/>
      <c r="H77" s="70"/>
      <c r="I77" s="71"/>
      <c r="J77" s="71"/>
      <c r="K77" s="70"/>
      <c r="L77" s="70"/>
      <c r="M77" s="70"/>
      <c r="N77" s="70"/>
      <c r="O77" s="70"/>
      <c r="P77" s="70">
        <v>200</v>
      </c>
      <c r="Q77" s="70"/>
      <c r="R77" s="70"/>
      <c r="S77" s="70"/>
      <c r="T77" s="70"/>
      <c r="U77" s="70"/>
      <c r="V77" s="66">
        <f t="shared" si="6"/>
        <v>200</v>
      </c>
      <c r="W77" s="122"/>
      <c r="X77" s="123">
        <f t="shared" ref="X77:X149" si="8">N77+O77+P77+Q77+R77</f>
        <v>200</v>
      </c>
      <c r="Y77" s="70"/>
      <c r="Z77" s="63">
        <f t="shared" ref="Z77:Z152" si="9">X77-Y77</f>
        <v>200</v>
      </c>
      <c r="AA77">
        <f t="shared" si="7"/>
        <v>0</v>
      </c>
    </row>
    <row r="78" spans="1:27" s="2" customFormat="1" ht="30" outlineLevel="1" x14ac:dyDescent="0.25">
      <c r="A78" s="125">
        <v>2.6099999999999901</v>
      </c>
      <c r="B78" s="74" t="s">
        <v>449</v>
      </c>
      <c r="C78" s="74" t="s">
        <v>450</v>
      </c>
      <c r="D78" s="74" t="s">
        <v>451</v>
      </c>
      <c r="E78" s="136" t="s">
        <v>452</v>
      </c>
      <c r="F78" s="137"/>
      <c r="G78" s="70"/>
      <c r="H78" s="70"/>
      <c r="I78" s="71"/>
      <c r="J78" s="71"/>
      <c r="K78" s="70"/>
      <c r="L78" s="70"/>
      <c r="M78" s="70"/>
      <c r="N78" s="70"/>
      <c r="O78" s="70"/>
      <c r="P78" s="70">
        <v>537.19000000000005</v>
      </c>
      <c r="Q78" s="70"/>
      <c r="R78" s="70"/>
      <c r="S78" s="70"/>
      <c r="T78" s="70"/>
      <c r="U78" s="70"/>
      <c r="V78" s="66">
        <f t="shared" si="6"/>
        <v>537.19000000000005</v>
      </c>
      <c r="W78" s="122"/>
      <c r="X78" s="123">
        <f t="shared" si="8"/>
        <v>537.19000000000005</v>
      </c>
      <c r="Y78" s="70"/>
      <c r="Z78" s="63">
        <f t="shared" si="9"/>
        <v>537.19000000000005</v>
      </c>
      <c r="AA78">
        <f t="shared" si="7"/>
        <v>0</v>
      </c>
    </row>
    <row r="79" spans="1:27" s="2" customFormat="1" ht="30" outlineLevel="1" x14ac:dyDescent="0.25">
      <c r="A79" s="131">
        <v>2.6199999999999899</v>
      </c>
      <c r="B79" s="74" t="s">
        <v>453</v>
      </c>
      <c r="C79" s="74" t="s">
        <v>454</v>
      </c>
      <c r="D79" s="74" t="s">
        <v>455</v>
      </c>
      <c r="E79" s="136" t="s">
        <v>452</v>
      </c>
      <c r="F79" s="137"/>
      <c r="G79" s="70"/>
      <c r="H79" s="70"/>
      <c r="I79" s="71"/>
      <c r="J79" s="71"/>
      <c r="K79" s="70"/>
      <c r="L79" s="70"/>
      <c r="M79" s="70"/>
      <c r="N79" s="70"/>
      <c r="O79" s="70"/>
      <c r="P79" s="70">
        <v>619.83000000000004</v>
      </c>
      <c r="Q79" s="70"/>
      <c r="R79" s="70"/>
      <c r="S79" s="70"/>
      <c r="T79" s="70"/>
      <c r="U79" s="70"/>
      <c r="V79" s="66">
        <f t="shared" si="6"/>
        <v>619.83000000000004</v>
      </c>
      <c r="W79" s="122"/>
      <c r="X79" s="123">
        <f t="shared" si="8"/>
        <v>619.83000000000004</v>
      </c>
      <c r="Y79" s="70"/>
      <c r="Z79" s="63">
        <f t="shared" si="9"/>
        <v>619.83000000000004</v>
      </c>
      <c r="AA79">
        <f t="shared" si="7"/>
        <v>0</v>
      </c>
    </row>
    <row r="80" spans="1:27" s="2" customFormat="1" ht="30" outlineLevel="1" x14ac:dyDescent="0.25">
      <c r="A80" s="125">
        <v>2.6299999999999901</v>
      </c>
      <c r="B80" s="74" t="s">
        <v>456</v>
      </c>
      <c r="C80" s="74" t="s">
        <v>457</v>
      </c>
      <c r="D80" s="74" t="s">
        <v>455</v>
      </c>
      <c r="E80" s="136" t="s">
        <v>452</v>
      </c>
      <c r="F80" s="137"/>
      <c r="G80" s="70"/>
      <c r="H80" s="70"/>
      <c r="I80" s="71"/>
      <c r="J80" s="71"/>
      <c r="K80" s="70"/>
      <c r="L80" s="70"/>
      <c r="M80" s="70"/>
      <c r="N80" s="70"/>
      <c r="O80" s="70"/>
      <c r="P80" s="70">
        <v>520</v>
      </c>
      <c r="Q80" s="70"/>
      <c r="R80" s="70"/>
      <c r="S80" s="70"/>
      <c r="T80" s="70"/>
      <c r="U80" s="70"/>
      <c r="V80" s="66">
        <f t="shared" si="6"/>
        <v>520</v>
      </c>
      <c r="W80" s="122"/>
      <c r="X80" s="123">
        <f t="shared" si="8"/>
        <v>520</v>
      </c>
      <c r="Y80" s="70"/>
      <c r="Z80" s="63">
        <f t="shared" si="9"/>
        <v>520</v>
      </c>
      <c r="AA80">
        <f t="shared" si="7"/>
        <v>0</v>
      </c>
    </row>
    <row r="81" spans="1:27" s="2" customFormat="1" ht="30" outlineLevel="1" x14ac:dyDescent="0.25">
      <c r="A81" s="131">
        <v>2.6399999999999899</v>
      </c>
      <c r="B81" s="74" t="s">
        <v>456</v>
      </c>
      <c r="C81" s="74" t="s">
        <v>458</v>
      </c>
      <c r="D81" s="74" t="s">
        <v>455</v>
      </c>
      <c r="E81" s="136" t="s">
        <v>452</v>
      </c>
      <c r="F81" s="137"/>
      <c r="G81" s="70"/>
      <c r="H81" s="70"/>
      <c r="I81" s="71"/>
      <c r="J81" s="71"/>
      <c r="K81" s="70"/>
      <c r="L81" s="70"/>
      <c r="M81" s="70"/>
      <c r="N81" s="70"/>
      <c r="O81" s="70"/>
      <c r="P81" s="70">
        <v>130</v>
      </c>
      <c r="Q81" s="70"/>
      <c r="R81" s="70"/>
      <c r="S81" s="70"/>
      <c r="T81" s="70"/>
      <c r="U81" s="70"/>
      <c r="V81" s="66">
        <f t="shared" si="6"/>
        <v>130</v>
      </c>
      <c r="W81" s="122"/>
      <c r="X81" s="123">
        <f t="shared" si="8"/>
        <v>130</v>
      </c>
      <c r="Y81" s="70"/>
      <c r="Z81" s="63">
        <f t="shared" si="9"/>
        <v>130</v>
      </c>
      <c r="AA81">
        <f t="shared" si="7"/>
        <v>0</v>
      </c>
    </row>
    <row r="82" spans="1:27" s="2" customFormat="1" ht="30" outlineLevel="1" x14ac:dyDescent="0.25">
      <c r="A82" s="125">
        <v>2.6499999999999901</v>
      </c>
      <c r="B82" s="74" t="s">
        <v>459</v>
      </c>
      <c r="C82" s="74" t="s">
        <v>460</v>
      </c>
      <c r="D82" s="74" t="s">
        <v>461</v>
      </c>
      <c r="E82" s="136" t="s">
        <v>452</v>
      </c>
      <c r="F82" s="137"/>
      <c r="G82" s="70"/>
      <c r="H82" s="70"/>
      <c r="I82" s="71"/>
      <c r="J82" s="71"/>
      <c r="K82" s="70"/>
      <c r="L82" s="70"/>
      <c r="M82" s="70"/>
      <c r="N82" s="70"/>
      <c r="O82" s="70"/>
      <c r="P82" s="70"/>
      <c r="Q82" s="70">
        <v>537.19000000000005</v>
      </c>
      <c r="R82" s="70"/>
      <c r="S82" s="70"/>
      <c r="T82" s="70"/>
      <c r="U82" s="70"/>
      <c r="V82" s="66">
        <f t="shared" ref="V82:V145" si="10">SUM(F82:U82)</f>
        <v>537.19000000000005</v>
      </c>
      <c r="W82" s="122"/>
      <c r="X82" s="123">
        <f t="shared" si="8"/>
        <v>537.19000000000005</v>
      </c>
      <c r="Y82" s="70"/>
      <c r="Z82" s="63">
        <f t="shared" si="9"/>
        <v>537.19000000000005</v>
      </c>
      <c r="AA82">
        <f t="shared" si="7"/>
        <v>0</v>
      </c>
    </row>
    <row r="83" spans="1:27" s="2" customFormat="1" ht="30" outlineLevel="1" x14ac:dyDescent="0.25">
      <c r="A83" s="131">
        <v>2.6599999999999899</v>
      </c>
      <c r="B83" s="74" t="s">
        <v>462</v>
      </c>
      <c r="C83" s="74" t="s">
        <v>463</v>
      </c>
      <c r="D83" s="74" t="s">
        <v>464</v>
      </c>
      <c r="E83" s="136" t="s">
        <v>452</v>
      </c>
      <c r="F83" s="137"/>
      <c r="G83" s="70"/>
      <c r="H83" s="70"/>
      <c r="I83" s="71"/>
      <c r="J83" s="71"/>
      <c r="K83" s="70"/>
      <c r="L83" s="70"/>
      <c r="M83" s="70"/>
      <c r="N83" s="70"/>
      <c r="O83" s="70"/>
      <c r="P83" s="70"/>
      <c r="Q83" s="70">
        <v>578.51</v>
      </c>
      <c r="R83" s="70"/>
      <c r="S83" s="70"/>
      <c r="T83" s="70"/>
      <c r="U83" s="70"/>
      <c r="V83" s="66">
        <f t="shared" si="10"/>
        <v>578.51</v>
      </c>
      <c r="W83" s="122"/>
      <c r="X83" s="123">
        <f t="shared" si="8"/>
        <v>578.51</v>
      </c>
      <c r="Y83" s="70"/>
      <c r="Z83" s="63">
        <f t="shared" si="9"/>
        <v>578.51</v>
      </c>
      <c r="AA83">
        <f t="shared" ref="AA83:AA145" si="11">S83+T83+U83</f>
        <v>0</v>
      </c>
    </row>
    <row r="84" spans="1:27" s="2" customFormat="1" ht="23.25" customHeight="1" outlineLevel="1" x14ac:dyDescent="0.25">
      <c r="A84" s="125">
        <v>2.6699999999999902</v>
      </c>
      <c r="B84" s="74" t="s">
        <v>465</v>
      </c>
      <c r="C84" s="74" t="s">
        <v>466</v>
      </c>
      <c r="D84" s="74" t="s">
        <v>166</v>
      </c>
      <c r="E84" s="136" t="s">
        <v>452</v>
      </c>
      <c r="F84" s="137"/>
      <c r="G84" s="70"/>
      <c r="H84" s="70"/>
      <c r="I84" s="71"/>
      <c r="J84" s="71"/>
      <c r="K84" s="70"/>
      <c r="L84" s="70"/>
      <c r="M84" s="70"/>
      <c r="N84" s="70"/>
      <c r="O84" s="70"/>
      <c r="P84" s="70"/>
      <c r="Q84" s="70"/>
      <c r="R84" s="70">
        <v>150</v>
      </c>
      <c r="S84" s="70"/>
      <c r="T84" s="70"/>
      <c r="U84" s="70"/>
      <c r="V84" s="68">
        <f t="shared" si="10"/>
        <v>150</v>
      </c>
      <c r="W84" s="122"/>
      <c r="X84" s="123">
        <f t="shared" si="8"/>
        <v>150</v>
      </c>
      <c r="Y84" s="70"/>
      <c r="Z84" s="63">
        <f t="shared" si="9"/>
        <v>150</v>
      </c>
      <c r="AA84">
        <f t="shared" si="11"/>
        <v>0</v>
      </c>
    </row>
    <row r="85" spans="1:27" s="2" customFormat="1" ht="23.25" customHeight="1" outlineLevel="1" x14ac:dyDescent="0.25">
      <c r="A85" s="125">
        <v>2.6799999999999899</v>
      </c>
      <c r="B85" s="74" t="s">
        <v>467</v>
      </c>
      <c r="C85" s="140" t="s">
        <v>468</v>
      </c>
      <c r="D85" s="135" t="s">
        <v>253</v>
      </c>
      <c r="E85" s="136" t="s">
        <v>452</v>
      </c>
      <c r="F85" s="137"/>
      <c r="G85" s="70"/>
      <c r="H85" s="70"/>
      <c r="I85" s="71"/>
      <c r="J85" s="71"/>
      <c r="K85" s="70"/>
      <c r="L85" s="70"/>
      <c r="M85" s="70"/>
      <c r="N85" s="70"/>
      <c r="O85" s="70"/>
      <c r="P85" s="70"/>
      <c r="Q85" s="70"/>
      <c r="R85" s="70"/>
      <c r="S85" s="70">
        <v>1300</v>
      </c>
      <c r="T85" s="70"/>
      <c r="U85" s="70"/>
      <c r="V85" s="68">
        <f t="shared" si="10"/>
        <v>1300</v>
      </c>
      <c r="W85" s="122"/>
      <c r="X85" s="123"/>
      <c r="Y85" s="70"/>
      <c r="Z85" s="63"/>
      <c r="AA85">
        <f t="shared" si="11"/>
        <v>1300</v>
      </c>
    </row>
    <row r="86" spans="1:27" s="2" customFormat="1" ht="23.25" customHeight="1" outlineLevel="1" x14ac:dyDescent="0.25">
      <c r="A86" s="131">
        <v>2.6899999999999902</v>
      </c>
      <c r="B86" s="74" t="s">
        <v>469</v>
      </c>
      <c r="C86" s="140" t="s">
        <v>470</v>
      </c>
      <c r="D86" s="135" t="s">
        <v>164</v>
      </c>
      <c r="E86" s="136" t="s">
        <v>452</v>
      </c>
      <c r="F86" s="137"/>
      <c r="G86" s="70"/>
      <c r="H86" s="70"/>
      <c r="I86" s="71"/>
      <c r="J86" s="71"/>
      <c r="K86" s="70"/>
      <c r="L86" s="70"/>
      <c r="M86" s="70"/>
      <c r="N86" s="70"/>
      <c r="O86" s="70"/>
      <c r="P86" s="70"/>
      <c r="Q86" s="70"/>
      <c r="R86" s="70"/>
      <c r="S86" s="70">
        <v>150</v>
      </c>
      <c r="T86" s="70"/>
      <c r="U86" s="70"/>
      <c r="V86" s="68">
        <f t="shared" si="10"/>
        <v>150</v>
      </c>
      <c r="W86" s="122"/>
      <c r="X86" s="123"/>
      <c r="Y86" s="70"/>
      <c r="Z86" s="63"/>
      <c r="AA86">
        <f t="shared" si="11"/>
        <v>150</v>
      </c>
    </row>
    <row r="87" spans="1:27" s="2" customFormat="1" ht="23.25" customHeight="1" outlineLevel="1" x14ac:dyDescent="0.25">
      <c r="A87" s="125">
        <v>2.69999999999999</v>
      </c>
      <c r="B87" s="74" t="s">
        <v>471</v>
      </c>
      <c r="C87" s="140" t="s">
        <v>472</v>
      </c>
      <c r="D87" s="135" t="s">
        <v>473</v>
      </c>
      <c r="E87" s="136" t="s">
        <v>452</v>
      </c>
      <c r="F87" s="137"/>
      <c r="G87" s="70"/>
      <c r="H87" s="70"/>
      <c r="I87" s="71"/>
      <c r="J87" s="71"/>
      <c r="K87" s="70"/>
      <c r="L87" s="70"/>
      <c r="M87" s="70"/>
      <c r="N87" s="70"/>
      <c r="O87" s="70"/>
      <c r="P87" s="70"/>
      <c r="Q87" s="70"/>
      <c r="R87" s="70"/>
      <c r="S87" s="70">
        <v>650</v>
      </c>
      <c r="T87" s="70"/>
      <c r="U87" s="70"/>
      <c r="V87" s="68">
        <f t="shared" si="10"/>
        <v>650</v>
      </c>
      <c r="W87" s="122"/>
      <c r="X87" s="123"/>
      <c r="Y87" s="70"/>
      <c r="Z87" s="63"/>
      <c r="AA87">
        <f t="shared" si="11"/>
        <v>650</v>
      </c>
    </row>
    <row r="88" spans="1:27" s="2" customFormat="1" ht="23.25" customHeight="1" outlineLevel="1" x14ac:dyDescent="0.25">
      <c r="A88" s="125">
        <v>2.7099999999999902</v>
      </c>
      <c r="B88" s="74" t="s">
        <v>474</v>
      </c>
      <c r="C88" s="140" t="s">
        <v>475</v>
      </c>
      <c r="D88" s="135" t="s">
        <v>476</v>
      </c>
      <c r="E88" s="136" t="s">
        <v>452</v>
      </c>
      <c r="F88" s="137"/>
      <c r="G88" s="70"/>
      <c r="H88" s="70"/>
      <c r="I88" s="71"/>
      <c r="J88" s="71"/>
      <c r="K88" s="70"/>
      <c r="L88" s="70"/>
      <c r="M88" s="70"/>
      <c r="N88" s="70"/>
      <c r="O88" s="70"/>
      <c r="P88" s="70"/>
      <c r="Q88" s="70"/>
      <c r="R88" s="70"/>
      <c r="S88" s="70">
        <v>150</v>
      </c>
      <c r="T88" s="70"/>
      <c r="U88" s="70"/>
      <c r="V88" s="68">
        <f t="shared" si="10"/>
        <v>150</v>
      </c>
      <c r="W88" s="122"/>
      <c r="X88" s="123"/>
      <c r="Y88" s="70"/>
      <c r="Z88" s="63"/>
      <c r="AA88">
        <f t="shared" si="11"/>
        <v>150</v>
      </c>
    </row>
    <row r="89" spans="1:27" s="2" customFormat="1" ht="23.25" customHeight="1" outlineLevel="1" x14ac:dyDescent="0.25">
      <c r="A89" s="131">
        <v>2.71999999999999</v>
      </c>
      <c r="B89" s="74" t="s">
        <v>477</v>
      </c>
      <c r="C89" s="140" t="s">
        <v>478</v>
      </c>
      <c r="D89" s="135" t="s">
        <v>479</v>
      </c>
      <c r="E89" s="136" t="s">
        <v>452</v>
      </c>
      <c r="F89" s="137"/>
      <c r="G89" s="70"/>
      <c r="H89" s="70"/>
      <c r="I89" s="71"/>
      <c r="J89" s="71"/>
      <c r="K89" s="70"/>
      <c r="L89" s="70"/>
      <c r="M89" s="70"/>
      <c r="N89" s="70"/>
      <c r="O89" s="70"/>
      <c r="P89" s="70"/>
      <c r="Q89" s="70"/>
      <c r="R89" s="70"/>
      <c r="S89" s="70">
        <v>600</v>
      </c>
      <c r="T89" s="70"/>
      <c r="U89" s="70"/>
      <c r="V89" s="68">
        <f t="shared" si="10"/>
        <v>600</v>
      </c>
      <c r="W89" s="122"/>
      <c r="X89" s="123"/>
      <c r="Y89" s="70"/>
      <c r="Z89" s="63"/>
      <c r="AA89">
        <f t="shared" si="11"/>
        <v>600</v>
      </c>
    </row>
    <row r="90" spans="1:27" s="2" customFormat="1" ht="23.25" customHeight="1" outlineLevel="1" x14ac:dyDescent="0.25">
      <c r="A90" s="125">
        <v>2.7299999999999902</v>
      </c>
      <c r="B90" s="74" t="s">
        <v>480</v>
      </c>
      <c r="C90" s="140" t="s">
        <v>481</v>
      </c>
      <c r="D90" s="135" t="s">
        <v>482</v>
      </c>
      <c r="E90" s="136" t="s">
        <v>452</v>
      </c>
      <c r="F90" s="137"/>
      <c r="G90" s="70"/>
      <c r="H90" s="70"/>
      <c r="I90" s="71"/>
      <c r="J90" s="71"/>
      <c r="K90" s="70"/>
      <c r="L90" s="70"/>
      <c r="M90" s="70"/>
      <c r="N90" s="70"/>
      <c r="O90" s="70"/>
      <c r="P90" s="70"/>
      <c r="Q90" s="70"/>
      <c r="R90" s="70"/>
      <c r="S90" s="70">
        <v>750</v>
      </c>
      <c r="T90" s="70"/>
      <c r="U90" s="70"/>
      <c r="V90" s="68">
        <f t="shared" si="10"/>
        <v>750</v>
      </c>
      <c r="W90" s="122"/>
      <c r="X90" s="123"/>
      <c r="Y90" s="70"/>
      <c r="Z90" s="63"/>
      <c r="AA90">
        <f t="shared" si="11"/>
        <v>750</v>
      </c>
    </row>
    <row r="91" spans="1:27" s="2" customFormat="1" ht="23.25" customHeight="1" outlineLevel="1" x14ac:dyDescent="0.25">
      <c r="A91" s="125">
        <v>2.73999999999999</v>
      </c>
      <c r="B91" s="141" t="s">
        <v>483</v>
      </c>
      <c r="C91" s="142" t="s">
        <v>484</v>
      </c>
      <c r="D91" s="143" t="s">
        <v>485</v>
      </c>
      <c r="E91" s="136" t="s">
        <v>486</v>
      </c>
      <c r="F91" s="137"/>
      <c r="G91" s="70"/>
      <c r="H91" s="70"/>
      <c r="I91" s="71"/>
      <c r="J91" s="71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>
        <v>620</v>
      </c>
      <c r="V91" s="68">
        <f t="shared" si="10"/>
        <v>620</v>
      </c>
      <c r="W91" s="122"/>
      <c r="X91" s="123"/>
      <c r="Y91" s="70"/>
      <c r="Z91" s="63"/>
      <c r="AA91">
        <f t="shared" si="11"/>
        <v>620</v>
      </c>
    </row>
    <row r="92" spans="1:27" s="2" customFormat="1" ht="23.25" customHeight="1" outlineLevel="1" x14ac:dyDescent="0.25">
      <c r="A92" s="131">
        <v>2.7499999999999898</v>
      </c>
      <c r="B92" s="141" t="s">
        <v>487</v>
      </c>
      <c r="C92" s="142"/>
      <c r="D92" s="143"/>
      <c r="E92" s="136" t="s">
        <v>488</v>
      </c>
      <c r="F92" s="137"/>
      <c r="G92" s="70"/>
      <c r="H92" s="70"/>
      <c r="I92" s="71"/>
      <c r="J92" s="71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>
        <v>220</v>
      </c>
      <c r="V92" s="68">
        <f t="shared" si="10"/>
        <v>220</v>
      </c>
      <c r="W92" s="122"/>
      <c r="X92" s="123"/>
      <c r="Y92" s="70"/>
      <c r="Z92" s="63"/>
      <c r="AA92">
        <f t="shared" si="11"/>
        <v>220</v>
      </c>
    </row>
    <row r="93" spans="1:27" s="2" customFormat="1" ht="23.25" customHeight="1" outlineLevel="1" x14ac:dyDescent="0.25">
      <c r="A93" s="125">
        <v>2.75999999999999</v>
      </c>
      <c r="B93" s="141" t="s">
        <v>489</v>
      </c>
      <c r="C93" s="142" t="s">
        <v>490</v>
      </c>
      <c r="D93" s="143" t="s">
        <v>491</v>
      </c>
      <c r="E93" s="136" t="s">
        <v>486</v>
      </c>
      <c r="F93" s="137"/>
      <c r="G93" s="70"/>
      <c r="H93" s="70"/>
      <c r="I93" s="71"/>
      <c r="J93" s="71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>
        <v>400</v>
      </c>
      <c r="V93" s="68">
        <f t="shared" si="10"/>
        <v>400</v>
      </c>
      <c r="W93" s="122"/>
      <c r="X93" s="123"/>
      <c r="Y93" s="70"/>
      <c r="Z93" s="63"/>
      <c r="AA93">
        <f t="shared" si="11"/>
        <v>400</v>
      </c>
    </row>
    <row r="94" spans="1:27" ht="30.75" customHeight="1" x14ac:dyDescent="0.25">
      <c r="A94" s="52" t="s">
        <v>216</v>
      </c>
      <c r="B94" s="274" t="s">
        <v>217</v>
      </c>
      <c r="C94" s="275"/>
      <c r="D94" s="276"/>
      <c r="E94" s="53"/>
      <c r="F94" s="75">
        <f t="shared" ref="F94:R94" si="12">SUM(F95:F135)</f>
        <v>39310</v>
      </c>
      <c r="G94" s="63">
        <f t="shared" si="12"/>
        <v>3190</v>
      </c>
      <c r="H94" s="63">
        <f t="shared" si="12"/>
        <v>33560</v>
      </c>
      <c r="I94" s="64">
        <f t="shared" si="12"/>
        <v>0</v>
      </c>
      <c r="J94" s="64">
        <f t="shared" si="12"/>
        <v>7500</v>
      </c>
      <c r="K94" s="63">
        <f t="shared" si="12"/>
        <v>0</v>
      </c>
      <c r="L94" s="63">
        <f t="shared" si="12"/>
        <v>22365</v>
      </c>
      <c r="M94" s="63">
        <f t="shared" si="12"/>
        <v>9660</v>
      </c>
      <c r="N94" s="63">
        <f t="shared" si="12"/>
        <v>6470</v>
      </c>
      <c r="O94" s="63">
        <f t="shared" si="12"/>
        <v>13969.3</v>
      </c>
      <c r="P94" s="63">
        <f t="shared" si="12"/>
        <v>75064</v>
      </c>
      <c r="Q94" s="63">
        <f t="shared" si="12"/>
        <v>22090</v>
      </c>
      <c r="R94" s="63">
        <f t="shared" si="12"/>
        <v>33200</v>
      </c>
      <c r="S94" s="63">
        <f>SUM(S95:S147)</f>
        <v>39040</v>
      </c>
      <c r="T94" s="63">
        <f>SUM(T95:T147)</f>
        <v>44170</v>
      </c>
      <c r="U94" s="63">
        <f>SUM(U95:U147)</f>
        <v>0</v>
      </c>
      <c r="V94" s="63">
        <f>SUM(V95:V146)</f>
        <v>349588.3</v>
      </c>
      <c r="W94" s="122"/>
      <c r="X94" s="63">
        <f>SUM(X95:X147)</f>
        <v>150793.29999999999</v>
      </c>
      <c r="Y94" s="63">
        <f>SUM(Y95:Y147)</f>
        <v>0</v>
      </c>
      <c r="Z94" s="63">
        <f>SUM(Z95:Z147)</f>
        <v>150793.29999999999</v>
      </c>
      <c r="AA94" s="63">
        <f>SUM(AA95:AA147)</f>
        <v>83210</v>
      </c>
    </row>
    <row r="95" spans="1:27" s="2" customFormat="1" ht="15" customHeight="1" outlineLevel="1" x14ac:dyDescent="0.25">
      <c r="A95" s="76">
        <v>3.1</v>
      </c>
      <c r="B95" s="77" t="s">
        <v>492</v>
      </c>
      <c r="C95" s="77" t="s">
        <v>493</v>
      </c>
      <c r="D95" s="77" t="s">
        <v>322</v>
      </c>
      <c r="E95" s="72" t="s">
        <v>494</v>
      </c>
      <c r="F95" s="144">
        <v>4760</v>
      </c>
      <c r="G95" s="70"/>
      <c r="H95" s="70"/>
      <c r="I95" s="71"/>
      <c r="J95" s="71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68">
        <f t="shared" si="10"/>
        <v>4760</v>
      </c>
      <c r="W95" s="122"/>
      <c r="X95" s="123">
        <f t="shared" si="8"/>
        <v>0</v>
      </c>
      <c r="Y95" s="70"/>
      <c r="Z95" s="81">
        <f t="shared" si="9"/>
        <v>0</v>
      </c>
      <c r="AA95">
        <f t="shared" si="11"/>
        <v>0</v>
      </c>
    </row>
    <row r="96" spans="1:27" s="2" customFormat="1" ht="15" customHeight="1" outlineLevel="1" x14ac:dyDescent="0.25">
      <c r="A96" s="76">
        <v>3.2</v>
      </c>
      <c r="B96" s="77" t="s">
        <v>495</v>
      </c>
      <c r="C96" s="77" t="s">
        <v>493</v>
      </c>
      <c r="D96" s="77" t="s">
        <v>496</v>
      </c>
      <c r="E96" s="72" t="s">
        <v>494</v>
      </c>
      <c r="F96" s="144">
        <v>5350</v>
      </c>
      <c r="G96" s="70"/>
      <c r="H96" s="70"/>
      <c r="I96" s="71"/>
      <c r="J96" s="71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68">
        <f t="shared" si="10"/>
        <v>5350</v>
      </c>
      <c r="W96" s="122"/>
      <c r="X96" s="123">
        <f t="shared" si="8"/>
        <v>0</v>
      </c>
      <c r="Y96" s="70"/>
      <c r="Z96" s="81">
        <f t="shared" si="9"/>
        <v>0</v>
      </c>
      <c r="AA96">
        <f t="shared" si="11"/>
        <v>0</v>
      </c>
    </row>
    <row r="97" spans="1:27" s="2" customFormat="1" ht="15" customHeight="1" outlineLevel="1" x14ac:dyDescent="0.25">
      <c r="A97" s="76">
        <v>3.3</v>
      </c>
      <c r="B97" s="77" t="s">
        <v>497</v>
      </c>
      <c r="C97" s="77" t="s">
        <v>493</v>
      </c>
      <c r="D97" s="77" t="s">
        <v>498</v>
      </c>
      <c r="E97" s="72" t="s">
        <v>499</v>
      </c>
      <c r="F97" s="144">
        <v>5450</v>
      </c>
      <c r="G97" s="70"/>
      <c r="H97" s="70"/>
      <c r="I97" s="71"/>
      <c r="J97" s="71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68">
        <f t="shared" si="10"/>
        <v>5450</v>
      </c>
      <c r="W97" s="122"/>
      <c r="X97" s="123">
        <f t="shared" si="8"/>
        <v>0</v>
      </c>
      <c r="Y97" s="70"/>
      <c r="Z97" s="81">
        <f t="shared" si="9"/>
        <v>0</v>
      </c>
      <c r="AA97">
        <f t="shared" si="11"/>
        <v>0</v>
      </c>
    </row>
    <row r="98" spans="1:27" s="2" customFormat="1" ht="15" customHeight="1" outlineLevel="1" x14ac:dyDescent="0.25">
      <c r="A98" s="76">
        <v>3.4</v>
      </c>
      <c r="B98" s="77" t="s">
        <v>60</v>
      </c>
      <c r="C98" s="77" t="s">
        <v>493</v>
      </c>
      <c r="D98" s="77" t="s">
        <v>498</v>
      </c>
      <c r="E98" s="72" t="s">
        <v>499</v>
      </c>
      <c r="F98" s="144">
        <v>3190</v>
      </c>
      <c r="G98" s="70"/>
      <c r="H98" s="70"/>
      <c r="I98" s="71"/>
      <c r="J98" s="71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68">
        <f t="shared" si="10"/>
        <v>3190</v>
      </c>
      <c r="W98" s="122"/>
      <c r="X98" s="123">
        <f t="shared" si="8"/>
        <v>0</v>
      </c>
      <c r="Y98" s="70"/>
      <c r="Z98" s="81">
        <f>X98-Y98</f>
        <v>0</v>
      </c>
      <c r="AA98">
        <f t="shared" si="11"/>
        <v>0</v>
      </c>
    </row>
    <row r="99" spans="1:27" s="2" customFormat="1" ht="15" customHeight="1" outlineLevel="1" x14ac:dyDescent="0.25">
      <c r="A99" s="76">
        <v>3.5</v>
      </c>
      <c r="B99" s="77" t="s">
        <v>500</v>
      </c>
      <c r="C99" s="77" t="s">
        <v>493</v>
      </c>
      <c r="D99" s="77" t="s">
        <v>498</v>
      </c>
      <c r="E99" s="72" t="s">
        <v>499</v>
      </c>
      <c r="F99" s="144">
        <v>5595</v>
      </c>
      <c r="G99" s="70"/>
      <c r="H99" s="70"/>
      <c r="I99" s="71"/>
      <c r="J99" s="71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68">
        <f t="shared" si="10"/>
        <v>5595</v>
      </c>
      <c r="W99" s="122"/>
      <c r="X99" s="123">
        <f t="shared" si="8"/>
        <v>0</v>
      </c>
      <c r="Y99" s="70"/>
      <c r="Z99" s="81">
        <f t="shared" si="9"/>
        <v>0</v>
      </c>
      <c r="AA99">
        <f t="shared" si="11"/>
        <v>0</v>
      </c>
    </row>
    <row r="100" spans="1:27" s="2" customFormat="1" ht="15" customHeight="1" outlineLevel="1" x14ac:dyDescent="0.25">
      <c r="A100" s="76">
        <v>3.6</v>
      </c>
      <c r="B100" s="77" t="s">
        <v>501</v>
      </c>
      <c r="C100" s="77" t="s">
        <v>493</v>
      </c>
      <c r="D100" s="77" t="s">
        <v>498</v>
      </c>
      <c r="E100" s="72" t="s">
        <v>499</v>
      </c>
      <c r="F100" s="144">
        <v>4795</v>
      </c>
      <c r="G100" s="70"/>
      <c r="H100" s="70"/>
      <c r="I100" s="71"/>
      <c r="J100" s="71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68">
        <f t="shared" si="10"/>
        <v>4795</v>
      </c>
      <c r="W100" s="122"/>
      <c r="X100" s="123">
        <f t="shared" si="8"/>
        <v>0</v>
      </c>
      <c r="Y100" s="70"/>
      <c r="Z100" s="81">
        <f t="shared" si="9"/>
        <v>0</v>
      </c>
      <c r="AA100">
        <f t="shared" si="11"/>
        <v>0</v>
      </c>
    </row>
    <row r="101" spans="1:27" s="2" customFormat="1" ht="15" customHeight="1" outlineLevel="1" x14ac:dyDescent="0.25">
      <c r="A101" s="76">
        <v>3.7</v>
      </c>
      <c r="B101" s="77" t="s">
        <v>502</v>
      </c>
      <c r="C101" s="77" t="s">
        <v>493</v>
      </c>
      <c r="D101" s="77" t="s">
        <v>503</v>
      </c>
      <c r="E101" s="73" t="s">
        <v>48</v>
      </c>
      <c r="F101" s="144">
        <v>4800</v>
      </c>
      <c r="G101" s="70"/>
      <c r="H101" s="70"/>
      <c r="I101" s="71"/>
      <c r="J101" s="71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68">
        <f t="shared" si="10"/>
        <v>4800</v>
      </c>
      <c r="W101" s="122"/>
      <c r="X101" s="123">
        <f t="shared" si="8"/>
        <v>0</v>
      </c>
      <c r="Y101" s="70"/>
      <c r="Z101" s="81">
        <f t="shared" si="9"/>
        <v>0</v>
      </c>
      <c r="AA101">
        <f t="shared" si="11"/>
        <v>0</v>
      </c>
    </row>
    <row r="102" spans="1:27" s="2" customFormat="1" ht="15" customHeight="1" outlineLevel="1" x14ac:dyDescent="0.25">
      <c r="A102" s="76">
        <v>3.8</v>
      </c>
      <c r="B102" s="72" t="s">
        <v>313</v>
      </c>
      <c r="C102" s="72" t="s">
        <v>504</v>
      </c>
      <c r="D102" s="72" t="s">
        <v>505</v>
      </c>
      <c r="E102" s="73" t="s">
        <v>48</v>
      </c>
      <c r="F102" s="144">
        <v>5370</v>
      </c>
      <c r="G102" s="70"/>
      <c r="H102" s="70"/>
      <c r="I102" s="71"/>
      <c r="J102" s="71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68">
        <f t="shared" si="10"/>
        <v>5370</v>
      </c>
      <c r="W102" s="122"/>
      <c r="X102" s="123">
        <f t="shared" si="8"/>
        <v>0</v>
      </c>
      <c r="Y102" s="70"/>
      <c r="Z102" s="81">
        <f t="shared" si="9"/>
        <v>0</v>
      </c>
      <c r="AA102">
        <f t="shared" si="11"/>
        <v>0</v>
      </c>
    </row>
    <row r="103" spans="1:27" s="2" customFormat="1" ht="15" customHeight="1" outlineLevel="1" x14ac:dyDescent="0.25">
      <c r="A103" s="76">
        <v>3.9</v>
      </c>
      <c r="B103" s="72" t="s">
        <v>330</v>
      </c>
      <c r="C103" s="72" t="s">
        <v>493</v>
      </c>
      <c r="D103" s="72" t="s">
        <v>506</v>
      </c>
      <c r="E103" s="72" t="s">
        <v>499</v>
      </c>
      <c r="F103" s="144"/>
      <c r="G103" s="70">
        <v>3190</v>
      </c>
      <c r="H103" s="70"/>
      <c r="I103" s="71"/>
      <c r="J103" s="71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68">
        <f t="shared" si="10"/>
        <v>3190</v>
      </c>
      <c r="W103" s="122"/>
      <c r="X103" s="123">
        <f t="shared" si="8"/>
        <v>0</v>
      </c>
      <c r="Y103" s="70"/>
      <c r="Z103" s="81">
        <f t="shared" si="9"/>
        <v>0</v>
      </c>
      <c r="AA103">
        <f t="shared" si="11"/>
        <v>0</v>
      </c>
    </row>
    <row r="104" spans="1:27" s="2" customFormat="1" ht="15" customHeight="1" outlineLevel="1" x14ac:dyDescent="0.25">
      <c r="A104" s="145">
        <v>3.1</v>
      </c>
      <c r="B104" s="77" t="s">
        <v>507</v>
      </c>
      <c r="C104" s="77" t="s">
        <v>493</v>
      </c>
      <c r="D104" s="77" t="s">
        <v>508</v>
      </c>
      <c r="E104" s="73" t="s">
        <v>48</v>
      </c>
      <c r="F104" s="144"/>
      <c r="G104" s="70"/>
      <c r="H104" s="70">
        <v>5190</v>
      </c>
      <c r="I104" s="71"/>
      <c r="J104" s="71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68">
        <f t="shared" si="10"/>
        <v>5190</v>
      </c>
      <c r="W104" s="122"/>
      <c r="X104" s="123">
        <f t="shared" si="8"/>
        <v>0</v>
      </c>
      <c r="Y104" s="70"/>
      <c r="Z104" s="81">
        <f t="shared" si="9"/>
        <v>0</v>
      </c>
      <c r="AA104">
        <f t="shared" si="11"/>
        <v>0</v>
      </c>
    </row>
    <row r="105" spans="1:27" s="2" customFormat="1" ht="15" customHeight="1" outlineLevel="1" x14ac:dyDescent="0.25">
      <c r="A105" s="145">
        <v>3.11</v>
      </c>
      <c r="B105" s="77" t="s">
        <v>509</v>
      </c>
      <c r="C105" s="77" t="s">
        <v>493</v>
      </c>
      <c r="D105" s="77" t="s">
        <v>510</v>
      </c>
      <c r="E105" s="72" t="s">
        <v>494</v>
      </c>
      <c r="F105" s="144"/>
      <c r="G105" s="70"/>
      <c r="H105" s="70">
        <v>5550</v>
      </c>
      <c r="I105" s="71"/>
      <c r="J105" s="71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68">
        <f t="shared" si="10"/>
        <v>5550</v>
      </c>
      <c r="W105" s="122"/>
      <c r="X105" s="123">
        <f t="shared" si="8"/>
        <v>0</v>
      </c>
      <c r="Y105" s="70"/>
      <c r="Z105" s="81">
        <f t="shared" si="9"/>
        <v>0</v>
      </c>
      <c r="AA105">
        <f t="shared" si="11"/>
        <v>0</v>
      </c>
    </row>
    <row r="106" spans="1:27" s="2" customFormat="1" ht="15" customHeight="1" outlineLevel="1" x14ac:dyDescent="0.25">
      <c r="A106" s="145">
        <v>3.12</v>
      </c>
      <c r="B106" s="77" t="s">
        <v>302</v>
      </c>
      <c r="C106" s="77" t="s">
        <v>493</v>
      </c>
      <c r="D106" s="77" t="s">
        <v>498</v>
      </c>
      <c r="E106" s="72" t="s">
        <v>511</v>
      </c>
      <c r="F106" s="144"/>
      <c r="G106" s="70"/>
      <c r="H106" s="70">
        <v>5180</v>
      </c>
      <c r="I106" s="71"/>
      <c r="J106" s="71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68">
        <f t="shared" si="10"/>
        <v>5180</v>
      </c>
      <c r="W106" s="122"/>
      <c r="X106" s="123">
        <f t="shared" si="8"/>
        <v>0</v>
      </c>
      <c r="Y106" s="70"/>
      <c r="Z106" s="81">
        <f t="shared" si="9"/>
        <v>0</v>
      </c>
      <c r="AA106">
        <f t="shared" si="11"/>
        <v>0</v>
      </c>
    </row>
    <row r="107" spans="1:27" s="2" customFormat="1" ht="15" customHeight="1" outlineLevel="1" x14ac:dyDescent="0.25">
      <c r="A107" s="145">
        <v>3.13</v>
      </c>
      <c r="B107" s="77" t="s">
        <v>512</v>
      </c>
      <c r="C107" s="77" t="s">
        <v>493</v>
      </c>
      <c r="D107" s="77" t="s">
        <v>513</v>
      </c>
      <c r="E107" s="72" t="s">
        <v>494</v>
      </c>
      <c r="F107" s="144"/>
      <c r="G107" s="70"/>
      <c r="H107" s="70">
        <v>5850</v>
      </c>
      <c r="I107" s="71"/>
      <c r="J107" s="71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68">
        <f t="shared" si="10"/>
        <v>5850</v>
      </c>
      <c r="W107" s="122"/>
      <c r="X107" s="123">
        <f t="shared" si="8"/>
        <v>0</v>
      </c>
      <c r="Y107" s="70"/>
      <c r="Z107" s="81">
        <f t="shared" si="9"/>
        <v>0</v>
      </c>
      <c r="AA107">
        <f t="shared" si="11"/>
        <v>0</v>
      </c>
    </row>
    <row r="108" spans="1:27" s="2" customFormat="1" ht="15" customHeight="1" outlineLevel="1" x14ac:dyDescent="0.25">
      <c r="A108" s="145">
        <v>3.14</v>
      </c>
      <c r="B108" s="77" t="s">
        <v>514</v>
      </c>
      <c r="C108" s="77" t="s">
        <v>493</v>
      </c>
      <c r="D108" s="77" t="s">
        <v>515</v>
      </c>
      <c r="E108" s="72" t="s">
        <v>499</v>
      </c>
      <c r="F108" s="144"/>
      <c r="G108" s="70"/>
      <c r="H108" s="70">
        <v>4990</v>
      </c>
      <c r="I108" s="71"/>
      <c r="J108" s="71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68">
        <f t="shared" si="10"/>
        <v>4990</v>
      </c>
      <c r="W108" s="122"/>
      <c r="X108" s="123">
        <f t="shared" si="8"/>
        <v>0</v>
      </c>
      <c r="Y108" s="70"/>
      <c r="Z108" s="81">
        <f t="shared" si="9"/>
        <v>0</v>
      </c>
      <c r="AA108">
        <f t="shared" si="11"/>
        <v>0</v>
      </c>
    </row>
    <row r="109" spans="1:27" s="2" customFormat="1" ht="15" customHeight="1" outlineLevel="1" x14ac:dyDescent="0.25">
      <c r="A109" s="145">
        <v>3.15</v>
      </c>
      <c r="B109" s="77" t="s">
        <v>323</v>
      </c>
      <c r="C109" s="77"/>
      <c r="D109" s="77" t="s">
        <v>516</v>
      </c>
      <c r="E109" s="72" t="s">
        <v>494</v>
      </c>
      <c r="F109" s="144"/>
      <c r="G109" s="70"/>
      <c r="H109" s="70">
        <v>6800</v>
      </c>
      <c r="I109" s="71"/>
      <c r="J109" s="71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68">
        <f t="shared" si="10"/>
        <v>6800</v>
      </c>
      <c r="W109" s="122"/>
      <c r="X109" s="123">
        <f t="shared" si="8"/>
        <v>0</v>
      </c>
      <c r="Y109" s="70"/>
      <c r="Z109" s="81">
        <f t="shared" si="9"/>
        <v>0</v>
      </c>
      <c r="AA109">
        <f t="shared" si="11"/>
        <v>0</v>
      </c>
    </row>
    <row r="110" spans="1:27" s="2" customFormat="1" ht="15" customHeight="1" outlineLevel="1" x14ac:dyDescent="0.25">
      <c r="A110" s="145">
        <v>3.16</v>
      </c>
      <c r="B110" s="77" t="s">
        <v>517</v>
      </c>
      <c r="C110" s="77" t="s">
        <v>493</v>
      </c>
      <c r="D110" s="77" t="s">
        <v>518</v>
      </c>
      <c r="E110" s="72" t="s">
        <v>519</v>
      </c>
      <c r="F110" s="144"/>
      <c r="G110" s="70"/>
      <c r="H110" s="70"/>
      <c r="I110" s="71"/>
      <c r="J110" s="71">
        <v>7500</v>
      </c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68">
        <f t="shared" si="10"/>
        <v>7500</v>
      </c>
      <c r="W110" s="122"/>
      <c r="X110" s="123">
        <f t="shared" si="8"/>
        <v>0</v>
      </c>
      <c r="Y110" s="70"/>
      <c r="Z110" s="81">
        <f t="shared" si="9"/>
        <v>0</v>
      </c>
      <c r="AA110">
        <f t="shared" si="11"/>
        <v>0</v>
      </c>
    </row>
    <row r="111" spans="1:27" s="2" customFormat="1" ht="15" customHeight="1" outlineLevel="1" x14ac:dyDescent="0.25">
      <c r="A111" s="145">
        <v>3.17</v>
      </c>
      <c r="B111" s="78" t="s">
        <v>520</v>
      </c>
      <c r="C111" s="78"/>
      <c r="D111" s="78" t="s">
        <v>49</v>
      </c>
      <c r="E111" s="74" t="s">
        <v>521</v>
      </c>
      <c r="F111" s="144"/>
      <c r="G111" s="70"/>
      <c r="H111" s="70"/>
      <c r="I111" s="71"/>
      <c r="J111" s="71"/>
      <c r="K111" s="70"/>
      <c r="L111" s="70">
        <v>8395</v>
      </c>
      <c r="M111" s="70"/>
      <c r="N111" s="70"/>
      <c r="O111" s="70"/>
      <c r="P111" s="70"/>
      <c r="Q111" s="70"/>
      <c r="R111" s="70"/>
      <c r="S111" s="70"/>
      <c r="T111" s="70"/>
      <c r="U111" s="70"/>
      <c r="V111" s="68">
        <f t="shared" si="10"/>
        <v>8395</v>
      </c>
      <c r="W111" s="122"/>
      <c r="X111" s="123">
        <f t="shared" si="8"/>
        <v>0</v>
      </c>
      <c r="Y111" s="70"/>
      <c r="Z111" s="81">
        <f t="shared" si="9"/>
        <v>0</v>
      </c>
      <c r="AA111">
        <f t="shared" si="11"/>
        <v>0</v>
      </c>
    </row>
    <row r="112" spans="1:27" s="2" customFormat="1" ht="15" customHeight="1" outlineLevel="1" x14ac:dyDescent="0.25">
      <c r="A112" s="145">
        <v>3.18</v>
      </c>
      <c r="B112" s="78" t="s">
        <v>387</v>
      </c>
      <c r="C112" s="146"/>
      <c r="D112" s="78" t="s">
        <v>388</v>
      </c>
      <c r="E112" s="74" t="s">
        <v>39</v>
      </c>
      <c r="F112" s="144"/>
      <c r="G112" s="70"/>
      <c r="H112" s="70"/>
      <c r="I112" s="71"/>
      <c r="J112" s="71"/>
      <c r="K112" s="70"/>
      <c r="L112" s="70">
        <v>6270</v>
      </c>
      <c r="M112" s="70"/>
      <c r="N112" s="70"/>
      <c r="O112" s="70"/>
      <c r="P112" s="70"/>
      <c r="Q112" s="70"/>
      <c r="R112" s="70"/>
      <c r="S112" s="70"/>
      <c r="T112" s="70"/>
      <c r="U112" s="70"/>
      <c r="V112" s="68">
        <f t="shared" si="10"/>
        <v>6270</v>
      </c>
      <c r="W112" s="122"/>
      <c r="X112" s="123">
        <f t="shared" si="8"/>
        <v>0</v>
      </c>
      <c r="Y112" s="70"/>
      <c r="Z112" s="81">
        <f t="shared" si="9"/>
        <v>0</v>
      </c>
      <c r="AA112">
        <f t="shared" si="11"/>
        <v>0</v>
      </c>
    </row>
    <row r="113" spans="1:27" s="2" customFormat="1" ht="15" customHeight="1" outlineLevel="1" x14ac:dyDescent="0.25">
      <c r="A113" s="145">
        <v>3.19</v>
      </c>
      <c r="B113" s="78" t="s">
        <v>522</v>
      </c>
      <c r="C113" s="146"/>
      <c r="D113" s="78" t="s">
        <v>523</v>
      </c>
      <c r="E113" s="74" t="s">
        <v>499</v>
      </c>
      <c r="F113" s="144"/>
      <c r="G113" s="70"/>
      <c r="H113" s="70"/>
      <c r="I113" s="71"/>
      <c r="J113" s="71"/>
      <c r="K113" s="70"/>
      <c r="L113" s="70">
        <v>7700</v>
      </c>
      <c r="M113" s="70"/>
      <c r="N113" s="70"/>
      <c r="O113" s="70"/>
      <c r="P113" s="70"/>
      <c r="Q113" s="70"/>
      <c r="R113" s="70"/>
      <c r="S113" s="70"/>
      <c r="T113" s="70"/>
      <c r="U113" s="70"/>
      <c r="V113" s="68">
        <f t="shared" si="10"/>
        <v>7700</v>
      </c>
      <c r="W113" s="122"/>
      <c r="X113" s="123">
        <f t="shared" si="8"/>
        <v>0</v>
      </c>
      <c r="Y113" s="70"/>
      <c r="Z113" s="81">
        <f t="shared" si="9"/>
        <v>0</v>
      </c>
      <c r="AA113">
        <f t="shared" si="11"/>
        <v>0</v>
      </c>
    </row>
    <row r="114" spans="1:27" s="2" customFormat="1" ht="15" customHeight="1" outlineLevel="1" x14ac:dyDescent="0.25">
      <c r="A114" s="145">
        <v>3.2</v>
      </c>
      <c r="B114" s="78" t="s">
        <v>456</v>
      </c>
      <c r="C114" s="146"/>
      <c r="D114" s="78" t="s">
        <v>524</v>
      </c>
      <c r="E114" s="74" t="s">
        <v>521</v>
      </c>
      <c r="F114" s="144"/>
      <c r="G114" s="70"/>
      <c r="H114" s="70"/>
      <c r="I114" s="71"/>
      <c r="J114" s="71"/>
      <c r="K114" s="70"/>
      <c r="L114" s="70"/>
      <c r="M114" s="70">
        <v>966</v>
      </c>
      <c r="N114" s="70"/>
      <c r="O114" s="70"/>
      <c r="P114" s="70"/>
      <c r="Q114" s="70"/>
      <c r="R114" s="70"/>
      <c r="S114" s="70"/>
      <c r="T114" s="70"/>
      <c r="U114" s="70"/>
      <c r="V114" s="68">
        <f t="shared" si="10"/>
        <v>966</v>
      </c>
      <c r="W114" s="122"/>
      <c r="X114" s="123">
        <f t="shared" si="8"/>
        <v>0</v>
      </c>
      <c r="Y114" s="70"/>
      <c r="Z114" s="81">
        <f t="shared" si="9"/>
        <v>0</v>
      </c>
      <c r="AA114">
        <f t="shared" si="11"/>
        <v>0</v>
      </c>
    </row>
    <row r="115" spans="1:27" s="2" customFormat="1" ht="15" customHeight="1" outlineLevel="1" x14ac:dyDescent="0.25">
      <c r="A115" s="145">
        <v>3.21</v>
      </c>
      <c r="B115" s="78" t="s">
        <v>456</v>
      </c>
      <c r="C115" s="146"/>
      <c r="D115" s="78" t="s">
        <v>525</v>
      </c>
      <c r="E115" s="74" t="s">
        <v>521</v>
      </c>
      <c r="F115" s="144"/>
      <c r="G115" s="70"/>
      <c r="H115" s="70"/>
      <c r="I115" s="71"/>
      <c r="J115" s="71"/>
      <c r="K115" s="70"/>
      <c r="L115" s="70"/>
      <c r="M115" s="70">
        <v>8694</v>
      </c>
      <c r="N115" s="70"/>
      <c r="O115" s="70"/>
      <c r="P115" s="70"/>
      <c r="Q115" s="70"/>
      <c r="R115" s="70"/>
      <c r="S115" s="70"/>
      <c r="T115" s="70"/>
      <c r="U115" s="70"/>
      <c r="V115" s="68">
        <f t="shared" si="10"/>
        <v>8694</v>
      </c>
      <c r="W115" s="122"/>
      <c r="X115" s="123">
        <f t="shared" si="8"/>
        <v>0</v>
      </c>
      <c r="Y115" s="70"/>
      <c r="Z115" s="81">
        <f t="shared" si="9"/>
        <v>0</v>
      </c>
      <c r="AA115">
        <f t="shared" si="11"/>
        <v>0</v>
      </c>
    </row>
    <row r="116" spans="1:27" s="2" customFormat="1" ht="15" customHeight="1" outlineLevel="1" x14ac:dyDescent="0.25">
      <c r="A116" s="145">
        <v>3.22</v>
      </c>
      <c r="B116" s="78" t="s">
        <v>526</v>
      </c>
      <c r="C116" s="78"/>
      <c r="D116" s="78" t="s">
        <v>527</v>
      </c>
      <c r="E116" s="74" t="s">
        <v>499</v>
      </c>
      <c r="F116" s="144"/>
      <c r="G116" s="70"/>
      <c r="H116" s="70"/>
      <c r="I116" s="71"/>
      <c r="J116" s="71"/>
      <c r="K116" s="70"/>
      <c r="L116" s="70"/>
      <c r="M116" s="70"/>
      <c r="N116" s="70">
        <v>6470</v>
      </c>
      <c r="O116" s="70"/>
      <c r="P116" s="70"/>
      <c r="Q116" s="70"/>
      <c r="R116" s="70"/>
      <c r="S116" s="70"/>
      <c r="T116" s="70"/>
      <c r="U116" s="70"/>
      <c r="V116" s="68">
        <f t="shared" si="10"/>
        <v>6470</v>
      </c>
      <c r="W116" s="122"/>
      <c r="X116" s="123">
        <f t="shared" si="8"/>
        <v>6470</v>
      </c>
      <c r="Y116" s="70"/>
      <c r="Z116" s="81">
        <f t="shared" si="9"/>
        <v>6470</v>
      </c>
      <c r="AA116">
        <f t="shared" si="11"/>
        <v>0</v>
      </c>
    </row>
    <row r="117" spans="1:27" s="2" customFormat="1" ht="15" customHeight="1" outlineLevel="1" x14ac:dyDescent="0.25">
      <c r="A117" s="145">
        <v>3.23</v>
      </c>
      <c r="B117" s="74" t="s">
        <v>395</v>
      </c>
      <c r="C117" s="78"/>
      <c r="D117" s="78" t="s">
        <v>528</v>
      </c>
      <c r="E117" s="74" t="s">
        <v>499</v>
      </c>
      <c r="F117" s="144"/>
      <c r="G117" s="70"/>
      <c r="H117" s="70"/>
      <c r="I117" s="71"/>
      <c r="J117" s="71"/>
      <c r="K117" s="70"/>
      <c r="L117" s="70"/>
      <c r="M117" s="70"/>
      <c r="N117" s="70"/>
      <c r="O117" s="79">
        <v>6520</v>
      </c>
      <c r="P117" s="79"/>
      <c r="Q117" s="79"/>
      <c r="R117" s="79"/>
      <c r="S117" s="79"/>
      <c r="T117" s="79"/>
      <c r="U117" s="79"/>
      <c r="V117" s="68">
        <f t="shared" si="10"/>
        <v>6520</v>
      </c>
      <c r="W117" s="122"/>
      <c r="X117" s="123">
        <f t="shared" si="8"/>
        <v>6520</v>
      </c>
      <c r="Y117" s="79"/>
      <c r="Z117" s="81">
        <f t="shared" si="9"/>
        <v>6520</v>
      </c>
      <c r="AA117">
        <f t="shared" si="11"/>
        <v>0</v>
      </c>
    </row>
    <row r="118" spans="1:27" s="2" customFormat="1" ht="15" customHeight="1" outlineLevel="1" x14ac:dyDescent="0.25">
      <c r="A118" s="145">
        <v>3.24</v>
      </c>
      <c r="B118" s="78" t="s">
        <v>529</v>
      </c>
      <c r="C118" s="146"/>
      <c r="D118" s="78" t="s">
        <v>133</v>
      </c>
      <c r="E118" s="74" t="s">
        <v>519</v>
      </c>
      <c r="F118" s="144"/>
      <c r="G118" s="70"/>
      <c r="H118" s="70"/>
      <c r="I118" s="71"/>
      <c r="J118" s="71"/>
      <c r="K118" s="70"/>
      <c r="L118" s="70"/>
      <c r="M118" s="70"/>
      <c r="N118" s="70"/>
      <c r="O118" s="147">
        <v>7449.3</v>
      </c>
      <c r="P118" s="147"/>
      <c r="Q118" s="147"/>
      <c r="R118" s="147"/>
      <c r="S118" s="147"/>
      <c r="T118" s="147"/>
      <c r="U118" s="147"/>
      <c r="V118" s="68">
        <f t="shared" si="10"/>
        <v>7449.3</v>
      </c>
      <c r="W118" s="122"/>
      <c r="X118" s="123">
        <f t="shared" si="8"/>
        <v>7449.3</v>
      </c>
      <c r="Y118" s="147"/>
      <c r="Z118" s="81">
        <f t="shared" si="9"/>
        <v>7449.3</v>
      </c>
      <c r="AA118">
        <f t="shared" si="11"/>
        <v>0</v>
      </c>
    </row>
    <row r="119" spans="1:27" s="2" customFormat="1" ht="15" customHeight="1" outlineLevel="1" x14ac:dyDescent="0.25">
      <c r="A119" s="145">
        <v>3.25</v>
      </c>
      <c r="B119" s="148" t="s">
        <v>373</v>
      </c>
      <c r="C119" s="149"/>
      <c r="D119" s="149" t="s">
        <v>530</v>
      </c>
      <c r="E119" s="150" t="s">
        <v>531</v>
      </c>
      <c r="F119" s="144"/>
      <c r="G119" s="70"/>
      <c r="H119" s="70"/>
      <c r="I119" s="71"/>
      <c r="J119" s="71"/>
      <c r="K119" s="70"/>
      <c r="L119" s="70"/>
      <c r="M119" s="70"/>
      <c r="N119" s="70"/>
      <c r="O119" s="147"/>
      <c r="P119" s="147">
        <v>7110</v>
      </c>
      <c r="Q119" s="147"/>
      <c r="R119" s="147"/>
      <c r="S119" s="147"/>
      <c r="T119" s="147"/>
      <c r="U119" s="147"/>
      <c r="V119" s="68">
        <f t="shared" si="10"/>
        <v>7110</v>
      </c>
      <c r="W119" s="122"/>
      <c r="X119" s="123">
        <f t="shared" si="8"/>
        <v>7110</v>
      </c>
      <c r="Y119" s="147"/>
      <c r="Z119" s="81">
        <f t="shared" si="9"/>
        <v>7110</v>
      </c>
      <c r="AA119">
        <f t="shared" si="11"/>
        <v>0</v>
      </c>
    </row>
    <row r="120" spans="1:27" s="2" customFormat="1" ht="15" customHeight="1" outlineLevel="1" x14ac:dyDescent="0.25">
      <c r="A120" s="145">
        <v>3.26</v>
      </c>
      <c r="B120" s="148" t="s">
        <v>532</v>
      </c>
      <c r="C120" s="149"/>
      <c r="D120" s="149" t="s">
        <v>533</v>
      </c>
      <c r="E120" s="150" t="s">
        <v>534</v>
      </c>
      <c r="F120" s="144"/>
      <c r="G120" s="70"/>
      <c r="H120" s="70"/>
      <c r="I120" s="71"/>
      <c r="J120" s="71"/>
      <c r="K120" s="70"/>
      <c r="L120" s="70"/>
      <c r="M120" s="70"/>
      <c r="N120" s="70"/>
      <c r="O120" s="147"/>
      <c r="P120" s="147">
        <v>8980</v>
      </c>
      <c r="Q120" s="147"/>
      <c r="R120" s="147"/>
      <c r="S120" s="147"/>
      <c r="T120" s="147"/>
      <c r="U120" s="147"/>
      <c r="V120" s="68">
        <f t="shared" si="10"/>
        <v>8980</v>
      </c>
      <c r="W120" s="122"/>
      <c r="X120" s="123">
        <f t="shared" si="8"/>
        <v>8980</v>
      </c>
      <c r="Y120" s="147"/>
      <c r="Z120" s="81">
        <f t="shared" si="9"/>
        <v>8980</v>
      </c>
      <c r="AA120">
        <f t="shared" si="11"/>
        <v>0</v>
      </c>
    </row>
    <row r="121" spans="1:27" s="2" customFormat="1" ht="15" customHeight="1" outlineLevel="1" x14ac:dyDescent="0.25">
      <c r="A121" s="145">
        <v>3.27</v>
      </c>
      <c r="B121" s="74" t="s">
        <v>350</v>
      </c>
      <c r="C121" s="78"/>
      <c r="D121" s="78" t="s">
        <v>535</v>
      </c>
      <c r="E121" s="74" t="s">
        <v>536</v>
      </c>
      <c r="F121" s="144"/>
      <c r="G121" s="70"/>
      <c r="H121" s="70"/>
      <c r="I121" s="71"/>
      <c r="J121" s="71"/>
      <c r="K121" s="70"/>
      <c r="L121" s="70"/>
      <c r="M121" s="70"/>
      <c r="N121" s="70"/>
      <c r="O121" s="147"/>
      <c r="P121" s="147">
        <v>5900</v>
      </c>
      <c r="Q121" s="147"/>
      <c r="R121" s="147"/>
      <c r="S121" s="147"/>
      <c r="T121" s="147"/>
      <c r="U121" s="147"/>
      <c r="V121" s="68">
        <f t="shared" si="10"/>
        <v>5900</v>
      </c>
      <c r="W121" s="122"/>
      <c r="X121" s="123">
        <f t="shared" si="8"/>
        <v>5900</v>
      </c>
      <c r="Y121" s="147"/>
      <c r="Z121" s="81">
        <f t="shared" si="9"/>
        <v>5900</v>
      </c>
      <c r="AA121">
        <f t="shared" si="11"/>
        <v>0</v>
      </c>
    </row>
    <row r="122" spans="1:27" s="2" customFormat="1" ht="15" customHeight="1" outlineLevel="1" x14ac:dyDescent="0.25">
      <c r="A122" s="145">
        <v>3.28</v>
      </c>
      <c r="B122" s="78" t="s">
        <v>537</v>
      </c>
      <c r="C122" s="78"/>
      <c r="D122" s="78" t="s">
        <v>538</v>
      </c>
      <c r="E122" s="74" t="s">
        <v>539</v>
      </c>
      <c r="F122" s="144"/>
      <c r="G122" s="70"/>
      <c r="H122" s="70"/>
      <c r="I122" s="71"/>
      <c r="J122" s="71"/>
      <c r="K122" s="70"/>
      <c r="L122" s="70"/>
      <c r="M122" s="70"/>
      <c r="N122" s="70"/>
      <c r="O122" s="147"/>
      <c r="P122" s="147">
        <v>1300</v>
      </c>
      <c r="Q122" s="147"/>
      <c r="R122" s="147"/>
      <c r="S122" s="147"/>
      <c r="T122" s="147"/>
      <c r="U122" s="147"/>
      <c r="V122" s="68">
        <f t="shared" si="10"/>
        <v>1300</v>
      </c>
      <c r="W122" s="122"/>
      <c r="X122" s="123">
        <f t="shared" si="8"/>
        <v>1300</v>
      </c>
      <c r="Y122" s="147"/>
      <c r="Z122" s="81">
        <f t="shared" si="9"/>
        <v>1300</v>
      </c>
      <c r="AA122">
        <f t="shared" si="11"/>
        <v>0</v>
      </c>
    </row>
    <row r="123" spans="1:27" s="2" customFormat="1" ht="15" customHeight="1" outlineLevel="1" x14ac:dyDescent="0.25">
      <c r="A123" s="145">
        <v>3.29</v>
      </c>
      <c r="B123" s="78" t="s">
        <v>376</v>
      </c>
      <c r="C123" s="78"/>
      <c r="D123" s="78" t="s">
        <v>540</v>
      </c>
      <c r="E123" s="74" t="s">
        <v>539</v>
      </c>
      <c r="F123" s="144"/>
      <c r="G123" s="70"/>
      <c r="H123" s="70"/>
      <c r="I123" s="71"/>
      <c r="J123" s="71"/>
      <c r="K123" s="70"/>
      <c r="L123" s="70"/>
      <c r="M123" s="70"/>
      <c r="N123" s="70"/>
      <c r="O123" s="147"/>
      <c r="P123" s="147">
        <v>8264</v>
      </c>
      <c r="Q123" s="147"/>
      <c r="R123" s="147"/>
      <c r="S123" s="147"/>
      <c r="T123" s="147"/>
      <c r="U123" s="147"/>
      <c r="V123" s="68">
        <f t="shared" si="10"/>
        <v>8264</v>
      </c>
      <c r="W123" s="122"/>
      <c r="X123" s="123">
        <f t="shared" si="8"/>
        <v>8264</v>
      </c>
      <c r="Y123" s="147"/>
      <c r="Z123" s="81">
        <f t="shared" si="9"/>
        <v>8264</v>
      </c>
      <c r="AA123">
        <f t="shared" si="11"/>
        <v>0</v>
      </c>
    </row>
    <row r="124" spans="1:27" s="2" customFormat="1" ht="15" customHeight="1" outlineLevel="1" x14ac:dyDescent="0.25">
      <c r="A124" s="145">
        <v>3.3</v>
      </c>
      <c r="B124" s="78" t="s">
        <v>381</v>
      </c>
      <c r="C124" s="78"/>
      <c r="D124" s="78" t="s">
        <v>455</v>
      </c>
      <c r="E124" s="136" t="s">
        <v>531</v>
      </c>
      <c r="F124" s="144"/>
      <c r="G124" s="70"/>
      <c r="H124" s="70"/>
      <c r="I124" s="71"/>
      <c r="J124" s="71"/>
      <c r="K124" s="70"/>
      <c r="L124" s="70"/>
      <c r="M124" s="70"/>
      <c r="N124" s="70"/>
      <c r="O124" s="147"/>
      <c r="P124" s="147">
        <v>8080</v>
      </c>
      <c r="Q124" s="147"/>
      <c r="R124" s="147"/>
      <c r="S124" s="147"/>
      <c r="T124" s="147"/>
      <c r="U124" s="147"/>
      <c r="V124" s="68">
        <f t="shared" si="10"/>
        <v>8080</v>
      </c>
      <c r="W124" s="122"/>
      <c r="X124" s="123">
        <f t="shared" si="8"/>
        <v>8080</v>
      </c>
      <c r="Y124" s="147"/>
      <c r="Z124" s="81">
        <f t="shared" si="9"/>
        <v>8080</v>
      </c>
      <c r="AA124">
        <f t="shared" si="11"/>
        <v>0</v>
      </c>
    </row>
    <row r="125" spans="1:27" s="2" customFormat="1" ht="15" customHeight="1" outlineLevel="1" x14ac:dyDescent="0.25">
      <c r="A125" s="145">
        <v>3.31</v>
      </c>
      <c r="B125" s="78" t="s">
        <v>393</v>
      </c>
      <c r="C125" s="78"/>
      <c r="D125" s="78" t="s">
        <v>541</v>
      </c>
      <c r="E125" s="74" t="s">
        <v>542</v>
      </c>
      <c r="F125" s="144"/>
      <c r="G125" s="70"/>
      <c r="H125" s="70"/>
      <c r="I125" s="71"/>
      <c r="J125" s="71"/>
      <c r="K125" s="70"/>
      <c r="L125" s="70"/>
      <c r="M125" s="70"/>
      <c r="N125" s="70"/>
      <c r="O125" s="147"/>
      <c r="P125" s="147">
        <v>9980</v>
      </c>
      <c r="Q125" s="147"/>
      <c r="R125" s="147"/>
      <c r="S125" s="147"/>
      <c r="T125" s="147"/>
      <c r="U125" s="147"/>
      <c r="V125" s="68">
        <f t="shared" si="10"/>
        <v>9980</v>
      </c>
      <c r="W125" s="122"/>
      <c r="X125" s="123">
        <f t="shared" si="8"/>
        <v>9980</v>
      </c>
      <c r="Y125" s="147"/>
      <c r="Z125" s="81">
        <f t="shared" si="9"/>
        <v>9980</v>
      </c>
      <c r="AA125">
        <f t="shared" si="11"/>
        <v>0</v>
      </c>
    </row>
    <row r="126" spans="1:27" s="2" customFormat="1" ht="15" customHeight="1" outlineLevel="1" x14ac:dyDescent="0.25">
      <c r="A126" s="145">
        <v>3.3199999999999901</v>
      </c>
      <c r="B126" s="78" t="s">
        <v>543</v>
      </c>
      <c r="C126" s="78"/>
      <c r="D126" s="151" t="s">
        <v>136</v>
      </c>
      <c r="E126" s="74" t="s">
        <v>544</v>
      </c>
      <c r="F126" s="144"/>
      <c r="G126" s="70"/>
      <c r="H126" s="70"/>
      <c r="I126" s="71"/>
      <c r="J126" s="71"/>
      <c r="K126" s="70"/>
      <c r="L126" s="70"/>
      <c r="M126" s="70"/>
      <c r="N126" s="70"/>
      <c r="O126" s="147"/>
      <c r="P126" s="147">
        <v>7700</v>
      </c>
      <c r="Q126" s="147"/>
      <c r="R126" s="147"/>
      <c r="S126" s="147"/>
      <c r="T126" s="147"/>
      <c r="U126" s="147"/>
      <c r="V126" s="68">
        <f t="shared" si="10"/>
        <v>7700</v>
      </c>
      <c r="W126" s="122"/>
      <c r="X126" s="123">
        <f t="shared" si="8"/>
        <v>7700</v>
      </c>
      <c r="Y126" s="147"/>
      <c r="Z126" s="81">
        <f t="shared" si="9"/>
        <v>7700</v>
      </c>
      <c r="AA126">
        <f t="shared" si="11"/>
        <v>0</v>
      </c>
    </row>
    <row r="127" spans="1:27" s="2" customFormat="1" ht="15" customHeight="1" outlineLevel="1" x14ac:dyDescent="0.25">
      <c r="A127" s="145">
        <v>3.33</v>
      </c>
      <c r="B127" s="78" t="s">
        <v>399</v>
      </c>
      <c r="C127" s="78"/>
      <c r="D127" s="78" t="s">
        <v>545</v>
      </c>
      <c r="E127" s="74" t="s">
        <v>542</v>
      </c>
      <c r="F127" s="144"/>
      <c r="G127" s="70"/>
      <c r="H127" s="70"/>
      <c r="I127" s="71"/>
      <c r="J127" s="71"/>
      <c r="K127" s="70"/>
      <c r="L127" s="70"/>
      <c r="M127" s="70"/>
      <c r="N127" s="70"/>
      <c r="O127" s="147"/>
      <c r="P127" s="147">
        <v>8600</v>
      </c>
      <c r="Q127" s="147"/>
      <c r="R127" s="147"/>
      <c r="S127" s="147"/>
      <c r="T127" s="147"/>
      <c r="U127" s="147"/>
      <c r="V127" s="68">
        <f t="shared" si="10"/>
        <v>8600</v>
      </c>
      <c r="W127" s="122"/>
      <c r="X127" s="123">
        <f t="shared" si="8"/>
        <v>8600</v>
      </c>
      <c r="Y127" s="147"/>
      <c r="Z127" s="81">
        <f t="shared" si="9"/>
        <v>8600</v>
      </c>
      <c r="AA127">
        <f t="shared" si="11"/>
        <v>0</v>
      </c>
    </row>
    <row r="128" spans="1:27" s="2" customFormat="1" ht="15" customHeight="1" outlineLevel="1" x14ac:dyDescent="0.25">
      <c r="A128" s="145">
        <v>3.3399999999999901</v>
      </c>
      <c r="B128" s="78" t="s">
        <v>546</v>
      </c>
      <c r="C128" s="152">
        <v>1126</v>
      </c>
      <c r="D128" s="78" t="s">
        <v>547</v>
      </c>
      <c r="E128" s="74" t="s">
        <v>548</v>
      </c>
      <c r="F128" s="144"/>
      <c r="G128" s="70"/>
      <c r="H128" s="70"/>
      <c r="I128" s="71"/>
      <c r="J128" s="71"/>
      <c r="K128" s="70"/>
      <c r="L128" s="70"/>
      <c r="M128" s="70"/>
      <c r="N128" s="70"/>
      <c r="O128" s="147"/>
      <c r="P128" s="147">
        <v>9150</v>
      </c>
      <c r="Q128" s="147"/>
      <c r="R128" s="147"/>
      <c r="S128" s="147"/>
      <c r="T128" s="147"/>
      <c r="U128" s="147"/>
      <c r="V128" s="68">
        <f t="shared" si="10"/>
        <v>9150</v>
      </c>
      <c r="W128" s="122"/>
      <c r="X128" s="123">
        <f t="shared" si="8"/>
        <v>9150</v>
      </c>
      <c r="Y128" s="147"/>
      <c r="Z128" s="81">
        <f t="shared" si="9"/>
        <v>9150</v>
      </c>
      <c r="AA128">
        <f t="shared" si="11"/>
        <v>0</v>
      </c>
    </row>
    <row r="129" spans="1:27" s="2" customFormat="1" ht="15" customHeight="1" outlineLevel="1" x14ac:dyDescent="0.25">
      <c r="A129" s="145">
        <v>3.35</v>
      </c>
      <c r="B129" s="78" t="s">
        <v>404</v>
      </c>
      <c r="C129" s="146"/>
      <c r="D129" s="78" t="s">
        <v>135</v>
      </c>
      <c r="E129" s="136" t="s">
        <v>531</v>
      </c>
      <c r="F129" s="144"/>
      <c r="G129" s="70"/>
      <c r="H129" s="70"/>
      <c r="I129" s="71"/>
      <c r="J129" s="71"/>
      <c r="K129" s="70"/>
      <c r="L129" s="70"/>
      <c r="M129" s="70"/>
      <c r="N129" s="70"/>
      <c r="O129" s="147"/>
      <c r="P129" s="147"/>
      <c r="Q129" s="147">
        <v>8900</v>
      </c>
      <c r="R129" s="147"/>
      <c r="S129" s="147"/>
      <c r="T129" s="147"/>
      <c r="U129" s="147"/>
      <c r="V129" s="68">
        <f t="shared" si="10"/>
        <v>8900</v>
      </c>
      <c r="W129" s="122"/>
      <c r="X129" s="123">
        <f t="shared" si="8"/>
        <v>8900</v>
      </c>
      <c r="Y129" s="147"/>
      <c r="Z129" s="81">
        <f t="shared" si="9"/>
        <v>8900</v>
      </c>
      <c r="AA129">
        <f t="shared" si="11"/>
        <v>0</v>
      </c>
    </row>
    <row r="130" spans="1:27" s="2" customFormat="1" ht="15" customHeight="1" outlineLevel="1" x14ac:dyDescent="0.25">
      <c r="A130" s="145">
        <v>3.3599999999999901</v>
      </c>
      <c r="B130" s="74" t="s">
        <v>406</v>
      </c>
      <c r="C130" s="153"/>
      <c r="D130" s="78" t="s">
        <v>549</v>
      </c>
      <c r="E130" s="74" t="s">
        <v>550</v>
      </c>
      <c r="F130" s="144"/>
      <c r="G130" s="70"/>
      <c r="H130" s="70"/>
      <c r="I130" s="71"/>
      <c r="J130" s="71"/>
      <c r="K130" s="70"/>
      <c r="L130" s="70"/>
      <c r="M130" s="70"/>
      <c r="N130" s="70"/>
      <c r="O130" s="147"/>
      <c r="P130" s="147"/>
      <c r="Q130" s="147">
        <v>7810.0000000000009</v>
      </c>
      <c r="R130" s="147"/>
      <c r="S130" s="147"/>
      <c r="T130" s="147"/>
      <c r="U130" s="147"/>
      <c r="V130" s="68">
        <f t="shared" si="10"/>
        <v>7810.0000000000009</v>
      </c>
      <c r="W130" s="122"/>
      <c r="X130" s="123">
        <f t="shared" si="8"/>
        <v>7810.0000000000009</v>
      </c>
      <c r="Y130" s="147"/>
      <c r="Z130" s="81">
        <f t="shared" si="9"/>
        <v>7810.0000000000009</v>
      </c>
      <c r="AA130">
        <f t="shared" si="11"/>
        <v>0</v>
      </c>
    </row>
    <row r="131" spans="1:27" s="2" customFormat="1" ht="15" customHeight="1" outlineLevel="1" x14ac:dyDescent="0.25">
      <c r="A131" s="145">
        <v>3.3699999999999899</v>
      </c>
      <c r="B131" s="78" t="s">
        <v>383</v>
      </c>
      <c r="C131" s="146"/>
      <c r="D131" s="151" t="s">
        <v>551</v>
      </c>
      <c r="E131" s="74" t="s">
        <v>544</v>
      </c>
      <c r="F131" s="144"/>
      <c r="G131" s="70"/>
      <c r="H131" s="70"/>
      <c r="I131" s="71"/>
      <c r="J131" s="71"/>
      <c r="K131" s="70"/>
      <c r="L131" s="70"/>
      <c r="M131" s="70"/>
      <c r="N131" s="70"/>
      <c r="O131" s="147"/>
      <c r="P131" s="147"/>
      <c r="Q131" s="147">
        <v>5380</v>
      </c>
      <c r="R131" s="147"/>
      <c r="S131" s="147"/>
      <c r="T131" s="147"/>
      <c r="U131" s="147"/>
      <c r="V131" s="68">
        <f t="shared" si="10"/>
        <v>5380</v>
      </c>
      <c r="W131" s="122"/>
      <c r="X131" s="123">
        <f t="shared" si="8"/>
        <v>5380</v>
      </c>
      <c r="Y131" s="147"/>
      <c r="Z131" s="81">
        <f t="shared" si="9"/>
        <v>5380</v>
      </c>
      <c r="AA131">
        <f t="shared" si="11"/>
        <v>0</v>
      </c>
    </row>
    <row r="132" spans="1:27" s="2" customFormat="1" ht="15" customHeight="1" outlineLevel="1" x14ac:dyDescent="0.25">
      <c r="A132" s="145">
        <v>3.3799999999999901</v>
      </c>
      <c r="B132" s="78" t="s">
        <v>396</v>
      </c>
      <c r="C132" s="78" t="s">
        <v>552</v>
      </c>
      <c r="D132" s="78" t="s">
        <v>553</v>
      </c>
      <c r="E132" s="136" t="s">
        <v>539</v>
      </c>
      <c r="F132" s="144"/>
      <c r="G132" s="70"/>
      <c r="H132" s="70"/>
      <c r="I132" s="71"/>
      <c r="J132" s="71"/>
      <c r="K132" s="70"/>
      <c r="L132" s="70"/>
      <c r="M132" s="70"/>
      <c r="N132" s="70"/>
      <c r="O132" s="147"/>
      <c r="P132" s="147"/>
      <c r="Q132" s="147"/>
      <c r="R132" s="147">
        <v>6520</v>
      </c>
      <c r="S132" s="147"/>
      <c r="T132" s="147"/>
      <c r="U132" s="147"/>
      <c r="V132" s="68">
        <f t="shared" si="10"/>
        <v>6520</v>
      </c>
      <c r="W132" s="122"/>
      <c r="X132" s="123">
        <f t="shared" si="8"/>
        <v>6520</v>
      </c>
      <c r="Y132" s="147"/>
      <c r="Z132" s="81">
        <f t="shared" si="9"/>
        <v>6520</v>
      </c>
      <c r="AA132">
        <f t="shared" si="11"/>
        <v>0</v>
      </c>
    </row>
    <row r="133" spans="1:27" s="2" customFormat="1" ht="15" customHeight="1" outlineLevel="1" x14ac:dyDescent="0.25">
      <c r="A133" s="145">
        <v>3.3899999999999899</v>
      </c>
      <c r="B133" s="74" t="s">
        <v>554</v>
      </c>
      <c r="C133" s="149"/>
      <c r="D133" s="78" t="s">
        <v>555</v>
      </c>
      <c r="E133" s="74" t="s">
        <v>542</v>
      </c>
      <c r="F133" s="144"/>
      <c r="G133" s="70"/>
      <c r="H133" s="70"/>
      <c r="I133" s="71"/>
      <c r="J133" s="71"/>
      <c r="K133" s="70"/>
      <c r="L133" s="70"/>
      <c r="M133" s="70"/>
      <c r="N133" s="70"/>
      <c r="O133" s="147"/>
      <c r="P133" s="147"/>
      <c r="Q133" s="147"/>
      <c r="R133" s="147">
        <v>9980</v>
      </c>
      <c r="S133" s="147"/>
      <c r="T133" s="147"/>
      <c r="U133" s="147"/>
      <c r="V133" s="68">
        <f t="shared" si="10"/>
        <v>9980</v>
      </c>
      <c r="W133" s="122"/>
      <c r="X133" s="123">
        <f t="shared" si="8"/>
        <v>9980</v>
      </c>
      <c r="Y133" s="147"/>
      <c r="Z133" s="81">
        <f t="shared" si="9"/>
        <v>9980</v>
      </c>
      <c r="AA133">
        <f t="shared" si="11"/>
        <v>0</v>
      </c>
    </row>
    <row r="134" spans="1:27" s="2" customFormat="1" ht="15" customHeight="1" outlineLevel="1" x14ac:dyDescent="0.25">
      <c r="A134" s="145">
        <v>3.3999999999999901</v>
      </c>
      <c r="B134" s="78" t="s">
        <v>430</v>
      </c>
      <c r="C134" s="78"/>
      <c r="D134" s="151" t="s">
        <v>142</v>
      </c>
      <c r="E134" s="74" t="s">
        <v>531</v>
      </c>
      <c r="F134" s="144"/>
      <c r="G134" s="70"/>
      <c r="H134" s="70"/>
      <c r="I134" s="71"/>
      <c r="J134" s="71"/>
      <c r="K134" s="70"/>
      <c r="L134" s="70"/>
      <c r="M134" s="70"/>
      <c r="N134" s="70"/>
      <c r="O134" s="70"/>
      <c r="P134" s="70"/>
      <c r="Q134" s="70"/>
      <c r="R134" s="70">
        <v>9300</v>
      </c>
      <c r="S134" s="70"/>
      <c r="T134" s="70"/>
      <c r="U134" s="70"/>
      <c r="V134" s="68">
        <f t="shared" si="10"/>
        <v>9300</v>
      </c>
      <c r="W134" s="122"/>
      <c r="X134" s="123">
        <f t="shared" si="8"/>
        <v>9300</v>
      </c>
      <c r="Y134" s="70"/>
      <c r="Z134" s="81">
        <f t="shared" si="9"/>
        <v>9300</v>
      </c>
      <c r="AA134">
        <f t="shared" si="11"/>
        <v>0</v>
      </c>
    </row>
    <row r="135" spans="1:27" s="2" customFormat="1" ht="15" customHeight="1" outlineLevel="1" x14ac:dyDescent="0.25">
      <c r="A135" s="145">
        <v>3.4099999999999899</v>
      </c>
      <c r="B135" s="78" t="s">
        <v>556</v>
      </c>
      <c r="C135" s="146"/>
      <c r="D135" s="78" t="s">
        <v>400</v>
      </c>
      <c r="E135" s="74" t="s">
        <v>531</v>
      </c>
      <c r="F135" s="144"/>
      <c r="G135" s="70"/>
      <c r="H135" s="70"/>
      <c r="I135" s="71"/>
      <c r="J135" s="71"/>
      <c r="K135" s="70"/>
      <c r="L135" s="70"/>
      <c r="M135" s="70"/>
      <c r="N135" s="70"/>
      <c r="O135" s="70"/>
      <c r="P135" s="70"/>
      <c r="Q135" s="70"/>
      <c r="R135" s="70">
        <v>7400</v>
      </c>
      <c r="S135" s="70"/>
      <c r="T135" s="70"/>
      <c r="U135" s="70"/>
      <c r="V135" s="68">
        <f t="shared" si="10"/>
        <v>7400</v>
      </c>
      <c r="W135" s="122"/>
      <c r="X135" s="123">
        <f t="shared" si="8"/>
        <v>7400</v>
      </c>
      <c r="Y135" s="70"/>
      <c r="Z135" s="81">
        <f t="shared" si="9"/>
        <v>7400</v>
      </c>
      <c r="AA135">
        <f t="shared" si="11"/>
        <v>0</v>
      </c>
    </row>
    <row r="136" spans="1:27" s="2" customFormat="1" ht="15" customHeight="1" outlineLevel="1" x14ac:dyDescent="0.25">
      <c r="A136" s="145">
        <v>3.4199999999999902</v>
      </c>
      <c r="B136" s="74" t="s">
        <v>379</v>
      </c>
      <c r="C136" s="78"/>
      <c r="D136" s="78" t="s">
        <v>557</v>
      </c>
      <c r="E136" s="74" t="s">
        <v>544</v>
      </c>
      <c r="F136" s="144"/>
      <c r="G136" s="70"/>
      <c r="H136" s="70"/>
      <c r="I136" s="71"/>
      <c r="J136" s="71"/>
      <c r="K136" s="70"/>
      <c r="L136" s="70"/>
      <c r="M136" s="70"/>
      <c r="N136" s="70"/>
      <c r="O136" s="70"/>
      <c r="P136" s="70"/>
      <c r="Q136" s="70"/>
      <c r="R136" s="70"/>
      <c r="S136" s="70">
        <v>8400</v>
      </c>
      <c r="T136" s="70"/>
      <c r="U136" s="70"/>
      <c r="V136" s="68">
        <f t="shared" si="10"/>
        <v>8400</v>
      </c>
      <c r="W136" s="122"/>
      <c r="X136" s="123"/>
      <c r="Y136" s="70"/>
      <c r="Z136" s="81"/>
      <c r="AA136">
        <f t="shared" si="11"/>
        <v>8400</v>
      </c>
    </row>
    <row r="137" spans="1:27" s="2" customFormat="1" ht="15" customHeight="1" outlineLevel="1" x14ac:dyDescent="0.25">
      <c r="A137" s="145">
        <v>3.4299999999999899</v>
      </c>
      <c r="B137" s="74" t="s">
        <v>558</v>
      </c>
      <c r="C137" s="146"/>
      <c r="D137" s="78" t="s">
        <v>559</v>
      </c>
      <c r="E137" s="74" t="s">
        <v>536</v>
      </c>
      <c r="F137" s="144"/>
      <c r="G137" s="70"/>
      <c r="H137" s="70"/>
      <c r="I137" s="71"/>
      <c r="J137" s="71"/>
      <c r="K137" s="70"/>
      <c r="L137" s="70"/>
      <c r="M137" s="70"/>
      <c r="N137" s="70"/>
      <c r="O137" s="70"/>
      <c r="P137" s="70"/>
      <c r="Q137" s="70"/>
      <c r="R137" s="70"/>
      <c r="S137" s="70">
        <v>6650</v>
      </c>
      <c r="T137" s="70"/>
      <c r="U137" s="70"/>
      <c r="V137" s="68">
        <f t="shared" si="10"/>
        <v>6650</v>
      </c>
      <c r="W137" s="122"/>
      <c r="X137" s="123"/>
      <c r="Y137" s="70"/>
      <c r="Z137" s="81"/>
      <c r="AA137">
        <f t="shared" si="11"/>
        <v>6650</v>
      </c>
    </row>
    <row r="138" spans="1:27" s="2" customFormat="1" ht="15" customHeight="1" outlineLevel="1" x14ac:dyDescent="0.25">
      <c r="A138" s="145">
        <v>3.4399999999999902</v>
      </c>
      <c r="B138" s="74" t="s">
        <v>403</v>
      </c>
      <c r="C138" s="78"/>
      <c r="D138" s="78" t="s">
        <v>154</v>
      </c>
      <c r="E138" s="74" t="s">
        <v>536</v>
      </c>
      <c r="F138" s="144"/>
      <c r="G138" s="70"/>
      <c r="H138" s="70"/>
      <c r="I138" s="71"/>
      <c r="J138" s="71"/>
      <c r="K138" s="70"/>
      <c r="L138" s="70"/>
      <c r="M138" s="70"/>
      <c r="N138" s="70"/>
      <c r="O138" s="70"/>
      <c r="P138" s="70"/>
      <c r="Q138" s="70"/>
      <c r="R138" s="70"/>
      <c r="S138" s="70">
        <v>7690</v>
      </c>
      <c r="T138" s="70"/>
      <c r="U138" s="70"/>
      <c r="V138" s="68">
        <f t="shared" si="10"/>
        <v>7690</v>
      </c>
      <c r="W138" s="122"/>
      <c r="X138" s="123"/>
      <c r="Y138" s="70"/>
      <c r="Z138" s="81"/>
      <c r="AA138">
        <f t="shared" si="11"/>
        <v>7690</v>
      </c>
    </row>
    <row r="139" spans="1:27" s="2" customFormat="1" ht="15" customHeight="1" outlineLevel="1" x14ac:dyDescent="0.25">
      <c r="A139" s="145">
        <v>3.44999999999999</v>
      </c>
      <c r="B139" s="78" t="s">
        <v>401</v>
      </c>
      <c r="C139" s="78"/>
      <c r="D139" s="78" t="s">
        <v>560</v>
      </c>
      <c r="E139" s="136" t="s">
        <v>531</v>
      </c>
      <c r="F139" s="144"/>
      <c r="G139" s="70"/>
      <c r="H139" s="70"/>
      <c r="I139" s="71"/>
      <c r="J139" s="71"/>
      <c r="K139" s="70"/>
      <c r="L139" s="70"/>
      <c r="M139" s="70"/>
      <c r="N139" s="70"/>
      <c r="O139" s="70"/>
      <c r="P139" s="70"/>
      <c r="Q139" s="70"/>
      <c r="R139" s="70"/>
      <c r="S139" s="70">
        <v>6700</v>
      </c>
      <c r="T139" s="70"/>
      <c r="U139" s="70"/>
      <c r="V139" s="68">
        <f t="shared" si="10"/>
        <v>6700</v>
      </c>
      <c r="W139" s="122"/>
      <c r="X139" s="123"/>
      <c r="Y139" s="70"/>
      <c r="Z139" s="81"/>
      <c r="AA139">
        <f t="shared" si="11"/>
        <v>6700</v>
      </c>
    </row>
    <row r="140" spans="1:27" s="2" customFormat="1" ht="15" customHeight="1" outlineLevel="1" x14ac:dyDescent="0.25">
      <c r="A140" s="145">
        <v>3.4599999999999902</v>
      </c>
      <c r="B140" s="78" t="s">
        <v>407</v>
      </c>
      <c r="C140" s="78"/>
      <c r="D140" s="78" t="s">
        <v>561</v>
      </c>
      <c r="E140" s="136" t="s">
        <v>531</v>
      </c>
      <c r="F140" s="144"/>
      <c r="G140" s="70"/>
      <c r="H140" s="70"/>
      <c r="I140" s="71"/>
      <c r="J140" s="71"/>
      <c r="K140" s="70"/>
      <c r="L140" s="70"/>
      <c r="M140" s="70"/>
      <c r="N140" s="70"/>
      <c r="O140" s="70"/>
      <c r="P140" s="70"/>
      <c r="Q140" s="70"/>
      <c r="R140" s="70"/>
      <c r="S140" s="70">
        <v>9600</v>
      </c>
      <c r="T140" s="70"/>
      <c r="U140" s="70"/>
      <c r="V140" s="68">
        <f t="shared" si="10"/>
        <v>9600</v>
      </c>
      <c r="W140" s="122"/>
      <c r="X140" s="123"/>
      <c r="Y140" s="70"/>
      <c r="Z140" s="81"/>
      <c r="AA140">
        <f t="shared" si="11"/>
        <v>9600</v>
      </c>
    </row>
    <row r="141" spans="1:27" s="2" customFormat="1" ht="15" customHeight="1" outlineLevel="1" x14ac:dyDescent="0.25">
      <c r="A141" s="145">
        <v>3.46999999999999</v>
      </c>
      <c r="B141" s="78" t="s">
        <v>435</v>
      </c>
      <c r="C141" s="78"/>
      <c r="D141" s="78" t="s">
        <v>562</v>
      </c>
      <c r="E141" s="136" t="s">
        <v>544</v>
      </c>
      <c r="F141" s="144"/>
      <c r="G141" s="70"/>
      <c r="H141" s="70"/>
      <c r="I141" s="71"/>
      <c r="J141" s="71"/>
      <c r="K141" s="70"/>
      <c r="L141" s="70"/>
      <c r="M141" s="70"/>
      <c r="N141" s="70"/>
      <c r="O141" s="70"/>
      <c r="P141" s="70"/>
      <c r="Q141" s="70"/>
      <c r="R141" s="70"/>
      <c r="S141" s="70"/>
      <c r="T141" s="70">
        <v>7850</v>
      </c>
      <c r="U141" s="70"/>
      <c r="V141" s="68">
        <f t="shared" si="10"/>
        <v>7850</v>
      </c>
      <c r="W141" s="122"/>
      <c r="X141" s="123"/>
      <c r="Y141" s="70"/>
      <c r="Z141" s="81"/>
      <c r="AA141">
        <f t="shared" si="11"/>
        <v>7850</v>
      </c>
    </row>
    <row r="142" spans="1:27" s="2" customFormat="1" ht="15" customHeight="1" outlineLevel="1" x14ac:dyDescent="0.25">
      <c r="A142" s="145">
        <v>3.4799999999999902</v>
      </c>
      <c r="B142" s="78" t="s">
        <v>438</v>
      </c>
      <c r="C142" s="146"/>
      <c r="D142" s="78" t="s">
        <v>261</v>
      </c>
      <c r="E142" s="136" t="s">
        <v>563</v>
      </c>
      <c r="F142" s="144"/>
      <c r="G142" s="70"/>
      <c r="H142" s="70"/>
      <c r="I142" s="71"/>
      <c r="J142" s="71"/>
      <c r="K142" s="70"/>
      <c r="L142" s="70"/>
      <c r="M142" s="70"/>
      <c r="N142" s="70"/>
      <c r="O142" s="70"/>
      <c r="P142" s="70"/>
      <c r="Q142" s="70"/>
      <c r="R142" s="70"/>
      <c r="S142" s="70"/>
      <c r="T142" s="70">
        <v>8100</v>
      </c>
      <c r="U142" s="70"/>
      <c r="V142" s="68">
        <f t="shared" si="10"/>
        <v>8100</v>
      </c>
      <c r="W142" s="122"/>
      <c r="X142" s="123"/>
      <c r="Y142" s="70"/>
      <c r="Z142" s="81"/>
      <c r="AA142">
        <f t="shared" si="11"/>
        <v>8100</v>
      </c>
    </row>
    <row r="143" spans="1:27" s="2" customFormat="1" ht="15" customHeight="1" outlineLevel="1" x14ac:dyDescent="0.25">
      <c r="A143" s="145">
        <v>3.48999999999999</v>
      </c>
      <c r="B143" s="74" t="s">
        <v>564</v>
      </c>
      <c r="C143" s="146"/>
      <c r="D143" s="78" t="s">
        <v>261</v>
      </c>
      <c r="E143" s="74" t="s">
        <v>542</v>
      </c>
      <c r="F143" s="144"/>
      <c r="G143" s="70"/>
      <c r="H143" s="70"/>
      <c r="I143" s="71"/>
      <c r="J143" s="71"/>
      <c r="K143" s="70"/>
      <c r="L143" s="70"/>
      <c r="M143" s="70"/>
      <c r="N143" s="70"/>
      <c r="O143" s="70"/>
      <c r="P143" s="70"/>
      <c r="Q143" s="70"/>
      <c r="R143" s="70"/>
      <c r="S143" s="70"/>
      <c r="T143" s="70">
        <v>9980</v>
      </c>
      <c r="U143" s="70"/>
      <c r="V143" s="68">
        <f t="shared" si="10"/>
        <v>9980</v>
      </c>
      <c r="W143" s="122"/>
      <c r="X143" s="123"/>
      <c r="Y143" s="70"/>
      <c r="Z143" s="81"/>
      <c r="AA143">
        <f t="shared" si="11"/>
        <v>9980</v>
      </c>
    </row>
    <row r="144" spans="1:27" s="2" customFormat="1" ht="15" customHeight="1" outlineLevel="1" x14ac:dyDescent="0.25">
      <c r="A144" s="145">
        <v>3.4999999999999898</v>
      </c>
      <c r="B144" s="74" t="s">
        <v>414</v>
      </c>
      <c r="C144" s="78"/>
      <c r="D144" s="78" t="s">
        <v>261</v>
      </c>
      <c r="E144" s="74" t="s">
        <v>542</v>
      </c>
      <c r="F144" s="144"/>
      <c r="G144" s="70"/>
      <c r="H144" s="70"/>
      <c r="I144" s="71"/>
      <c r="J144" s="71"/>
      <c r="K144" s="70"/>
      <c r="L144" s="70"/>
      <c r="M144" s="70"/>
      <c r="N144" s="70"/>
      <c r="O144" s="70"/>
      <c r="P144" s="70"/>
      <c r="Q144" s="70"/>
      <c r="R144" s="70"/>
      <c r="S144" s="70"/>
      <c r="T144" s="70">
        <v>9990</v>
      </c>
      <c r="U144" s="70"/>
      <c r="V144" s="68">
        <f t="shared" si="10"/>
        <v>9990</v>
      </c>
      <c r="W144" s="122"/>
      <c r="X144" s="123"/>
      <c r="Y144" s="70"/>
      <c r="Z144" s="81"/>
      <c r="AA144">
        <f t="shared" si="11"/>
        <v>9990</v>
      </c>
    </row>
    <row r="145" spans="1:27" s="2" customFormat="1" ht="15" customHeight="1" outlineLevel="1" x14ac:dyDescent="0.25">
      <c r="A145" s="145">
        <v>3.50999999999999</v>
      </c>
      <c r="B145" s="74" t="s">
        <v>449</v>
      </c>
      <c r="C145" s="146"/>
      <c r="D145" s="78" t="s">
        <v>565</v>
      </c>
      <c r="E145" s="136" t="s">
        <v>531</v>
      </c>
      <c r="F145" s="144"/>
      <c r="G145" s="70"/>
      <c r="H145" s="70"/>
      <c r="I145" s="71"/>
      <c r="J145" s="71"/>
      <c r="K145" s="70"/>
      <c r="L145" s="70"/>
      <c r="M145" s="70"/>
      <c r="N145" s="70"/>
      <c r="O145" s="70"/>
      <c r="P145" s="70"/>
      <c r="Q145" s="70"/>
      <c r="R145" s="70"/>
      <c r="S145" s="70"/>
      <c r="T145" s="70">
        <v>8250</v>
      </c>
      <c r="U145" s="70"/>
      <c r="V145" s="68">
        <f t="shared" si="10"/>
        <v>8250</v>
      </c>
      <c r="W145" s="122"/>
      <c r="X145" s="123"/>
      <c r="Y145" s="70"/>
      <c r="Z145" s="81"/>
      <c r="AA145">
        <f t="shared" si="11"/>
        <v>8250</v>
      </c>
    </row>
    <row r="146" spans="1:27" s="2" customFormat="1" ht="15" customHeight="1" outlineLevel="1" x14ac:dyDescent="0.25">
      <c r="A146" s="145"/>
      <c r="B146" s="85"/>
      <c r="C146" s="154"/>
      <c r="D146" s="155"/>
      <c r="E146" s="74"/>
      <c r="F146" s="144"/>
      <c r="G146" s="70"/>
      <c r="H146" s="70"/>
      <c r="I146" s="71"/>
      <c r="J146" s="71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68"/>
      <c r="W146" s="122"/>
      <c r="X146" s="123"/>
      <c r="Y146" s="70"/>
      <c r="Z146" s="81"/>
    </row>
    <row r="147" spans="1:27" s="2" customFormat="1" ht="15" customHeight="1" outlineLevel="1" x14ac:dyDescent="0.25">
      <c r="A147" s="145"/>
      <c r="B147" s="85"/>
      <c r="C147" s="154"/>
      <c r="D147" s="155"/>
      <c r="E147" s="74"/>
      <c r="F147" s="144"/>
      <c r="G147" s="70"/>
      <c r="H147" s="70"/>
      <c r="I147" s="71"/>
      <c r="J147" s="71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68"/>
      <c r="W147" s="122"/>
      <c r="X147" s="123"/>
      <c r="Y147" s="70"/>
      <c r="Z147" s="81"/>
    </row>
    <row r="148" spans="1:27" s="2" customFormat="1" ht="30.75" customHeight="1" x14ac:dyDescent="0.25">
      <c r="A148" s="52" t="s">
        <v>218</v>
      </c>
      <c r="B148" s="265" t="s">
        <v>219</v>
      </c>
      <c r="C148" s="266"/>
      <c r="D148" s="267"/>
      <c r="E148" s="80"/>
      <c r="F148" s="81"/>
      <c r="G148" s="81"/>
      <c r="H148" s="81"/>
      <c r="I148" s="64">
        <f t="shared" ref="I148:R148" si="13">I149</f>
        <v>200</v>
      </c>
      <c r="J148" s="64">
        <f t="shared" si="13"/>
        <v>0</v>
      </c>
      <c r="K148" s="63">
        <f t="shared" si="13"/>
        <v>0</v>
      </c>
      <c r="L148" s="63">
        <f t="shared" si="13"/>
        <v>0</v>
      </c>
      <c r="M148" s="63">
        <f t="shared" si="13"/>
        <v>0</v>
      </c>
      <c r="N148" s="63">
        <f t="shared" si="13"/>
        <v>0</v>
      </c>
      <c r="O148" s="63">
        <f t="shared" si="13"/>
        <v>0</v>
      </c>
      <c r="P148" s="63">
        <f t="shared" si="13"/>
        <v>0</v>
      </c>
      <c r="Q148" s="63">
        <f t="shared" si="13"/>
        <v>0</v>
      </c>
      <c r="R148" s="63">
        <f t="shared" si="13"/>
        <v>0</v>
      </c>
      <c r="S148" s="63"/>
      <c r="T148" s="63"/>
      <c r="U148" s="63"/>
      <c r="V148" s="63">
        <f>V149</f>
        <v>200</v>
      </c>
      <c r="W148" s="122"/>
      <c r="X148" s="123">
        <f t="shared" si="8"/>
        <v>0</v>
      </c>
      <c r="Y148" s="63"/>
      <c r="Z148" s="63">
        <f t="shared" si="9"/>
        <v>0</v>
      </c>
      <c r="AA148" s="63">
        <f t="shared" ref="AA148:AA211" si="14">S148+T148+U148</f>
        <v>0</v>
      </c>
    </row>
    <row r="149" spans="1:27" s="2" customFormat="1" ht="28.5" customHeight="1" outlineLevel="1" x14ac:dyDescent="0.25">
      <c r="A149" s="76"/>
      <c r="B149" s="82" t="s">
        <v>220</v>
      </c>
      <c r="C149" s="83" t="s">
        <v>221</v>
      </c>
      <c r="D149" s="72" t="s">
        <v>222</v>
      </c>
      <c r="E149" s="73" t="s">
        <v>223</v>
      </c>
      <c r="F149" s="70"/>
      <c r="G149" s="70"/>
      <c r="H149" s="70"/>
      <c r="I149" s="71">
        <v>200</v>
      </c>
      <c r="J149" s="71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68">
        <f t="shared" ref="V149:V212" si="15">SUM(F149:U149)</f>
        <v>200</v>
      </c>
      <c r="W149" s="122"/>
      <c r="X149" s="123">
        <f t="shared" si="8"/>
        <v>0</v>
      </c>
      <c r="Y149" s="70"/>
      <c r="Z149" s="63">
        <f t="shared" si="9"/>
        <v>0</v>
      </c>
      <c r="AA149">
        <f t="shared" si="14"/>
        <v>0</v>
      </c>
    </row>
    <row r="150" spans="1:27" s="2" customFormat="1" ht="30.75" customHeight="1" x14ac:dyDescent="0.25">
      <c r="A150" s="52" t="s">
        <v>566</v>
      </c>
      <c r="B150" s="265" t="s">
        <v>224</v>
      </c>
      <c r="C150" s="266"/>
      <c r="D150" s="267"/>
      <c r="E150" s="80"/>
      <c r="F150" s="63">
        <f t="shared" ref="F150:R150" si="16">SUM(F151:F228)</f>
        <v>0</v>
      </c>
      <c r="G150" s="63">
        <f t="shared" si="16"/>
        <v>0</v>
      </c>
      <c r="H150" s="63">
        <f t="shared" si="16"/>
        <v>0</v>
      </c>
      <c r="I150" s="64">
        <f t="shared" si="16"/>
        <v>0</v>
      </c>
      <c r="J150" s="64">
        <f t="shared" si="16"/>
        <v>620.71</v>
      </c>
      <c r="K150" s="63">
        <f t="shared" si="16"/>
        <v>13413.92</v>
      </c>
      <c r="L150" s="63">
        <f t="shared" si="16"/>
        <v>5915.3899999999994</v>
      </c>
      <c r="M150" s="63">
        <f t="shared" si="16"/>
        <v>2697.56</v>
      </c>
      <c r="N150" s="63">
        <f t="shared" si="16"/>
        <v>9759.26</v>
      </c>
      <c r="O150" s="63">
        <f t="shared" si="16"/>
        <v>10402.230000000001</v>
      </c>
      <c r="P150" s="63">
        <f t="shared" si="16"/>
        <v>10925.49</v>
      </c>
      <c r="Q150" s="63">
        <f t="shared" si="16"/>
        <v>6744.5300000000007</v>
      </c>
      <c r="R150" s="63">
        <f t="shared" si="16"/>
        <v>3916.34</v>
      </c>
      <c r="S150" s="63">
        <f t="shared" ref="S150:U150" si="17">SUM(S151:S261)</f>
        <v>18897.63</v>
      </c>
      <c r="T150" s="63">
        <f t="shared" si="17"/>
        <v>12796.810000000001</v>
      </c>
      <c r="U150" s="63">
        <f t="shared" si="17"/>
        <v>17310.88</v>
      </c>
      <c r="V150" s="63">
        <f>SUM(V151:V261)</f>
        <v>113400.75</v>
      </c>
      <c r="W150" s="122"/>
      <c r="X150" s="63">
        <f>SUM(X151:X261)</f>
        <v>41747.85</v>
      </c>
      <c r="Y150" s="63">
        <f>SUM(Y151:Y262)</f>
        <v>1808.6</v>
      </c>
      <c r="Z150" s="63">
        <f>X150-Y150</f>
        <v>39939.25</v>
      </c>
      <c r="AA150" s="63">
        <f>SUM(AA151:AA262)</f>
        <v>49005.320000000007</v>
      </c>
    </row>
    <row r="151" spans="1:27" s="2" customFormat="1" ht="27.75" customHeight="1" outlineLevel="1" x14ac:dyDescent="0.25">
      <c r="A151" s="76"/>
      <c r="B151" s="77" t="s">
        <v>59</v>
      </c>
      <c r="C151" s="77" t="s">
        <v>225</v>
      </c>
      <c r="D151" s="84" t="s">
        <v>226</v>
      </c>
      <c r="E151" s="72" t="s">
        <v>227</v>
      </c>
      <c r="F151" s="70"/>
      <c r="G151" s="70"/>
      <c r="H151" s="70"/>
      <c r="I151" s="71"/>
      <c r="J151" s="71">
        <v>620.71</v>
      </c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68">
        <f t="shared" si="15"/>
        <v>620.71</v>
      </c>
      <c r="W151" s="122"/>
      <c r="X151" s="123">
        <f t="shared" ref="X151:X159" si="18">N151+O151+P151+Q151+R151</f>
        <v>0</v>
      </c>
      <c r="Y151" s="70"/>
      <c r="Z151" s="81">
        <f t="shared" si="9"/>
        <v>0</v>
      </c>
      <c r="AA151">
        <f t="shared" si="14"/>
        <v>0</v>
      </c>
    </row>
    <row r="152" spans="1:27" s="2" customFormat="1" ht="25.5" customHeight="1" outlineLevel="1" x14ac:dyDescent="0.25">
      <c r="A152" s="76"/>
      <c r="B152" s="77" t="s">
        <v>59</v>
      </c>
      <c r="C152" s="77" t="s">
        <v>225</v>
      </c>
      <c r="D152" s="84" t="s">
        <v>228</v>
      </c>
      <c r="E152" s="72" t="s">
        <v>227</v>
      </c>
      <c r="F152" s="70"/>
      <c r="G152" s="70"/>
      <c r="H152" s="70"/>
      <c r="I152" s="71"/>
      <c r="J152" s="71"/>
      <c r="K152" s="70">
        <v>307.91000000000003</v>
      </c>
      <c r="L152" s="70">
        <v>1009.95</v>
      </c>
      <c r="M152" s="70"/>
      <c r="N152" s="70"/>
      <c r="O152" s="70"/>
      <c r="P152" s="70"/>
      <c r="Q152" s="70"/>
      <c r="R152" s="70"/>
      <c r="S152" s="70"/>
      <c r="T152" s="70"/>
      <c r="U152" s="70"/>
      <c r="V152" s="68">
        <f t="shared" si="15"/>
        <v>1317.8600000000001</v>
      </c>
      <c r="W152" s="122"/>
      <c r="X152" s="123">
        <f t="shared" si="18"/>
        <v>0</v>
      </c>
      <c r="Y152" s="70"/>
      <c r="Z152" s="81">
        <f t="shared" si="9"/>
        <v>0</v>
      </c>
      <c r="AA152">
        <f t="shared" si="14"/>
        <v>0</v>
      </c>
    </row>
    <row r="153" spans="1:27" s="2" customFormat="1" ht="25.5" customHeight="1" outlineLevel="1" x14ac:dyDescent="0.25">
      <c r="A153" s="76"/>
      <c r="B153" s="78" t="s">
        <v>59</v>
      </c>
      <c r="C153" s="109" t="s">
        <v>225</v>
      </c>
      <c r="D153" s="78" t="s">
        <v>229</v>
      </c>
      <c r="E153" s="74" t="s">
        <v>227</v>
      </c>
      <c r="F153" s="70"/>
      <c r="G153" s="70"/>
      <c r="H153" s="70"/>
      <c r="I153" s="71"/>
      <c r="J153" s="71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68">
        <f t="shared" si="15"/>
        <v>0</v>
      </c>
      <c r="W153" s="122"/>
      <c r="X153" s="123">
        <f t="shared" si="18"/>
        <v>0</v>
      </c>
      <c r="Y153" s="70"/>
      <c r="Z153" s="81">
        <f t="shared" ref="Z153:Z161" si="19">X153-Y153</f>
        <v>0</v>
      </c>
      <c r="AA153">
        <f t="shared" si="14"/>
        <v>0</v>
      </c>
    </row>
    <row r="154" spans="1:27" s="2" customFormat="1" ht="29.25" customHeight="1" outlineLevel="1" x14ac:dyDescent="0.25">
      <c r="A154" s="76"/>
      <c r="B154" s="85" t="s">
        <v>59</v>
      </c>
      <c r="C154" s="108" t="s">
        <v>225</v>
      </c>
      <c r="D154" s="86" t="s">
        <v>230</v>
      </c>
      <c r="E154" s="87" t="s">
        <v>227</v>
      </c>
      <c r="F154" s="70"/>
      <c r="G154" s="70"/>
      <c r="H154" s="70"/>
      <c r="I154" s="71"/>
      <c r="J154" s="71"/>
      <c r="K154" s="70"/>
      <c r="L154" s="70"/>
      <c r="M154" s="70">
        <v>734.52</v>
      </c>
      <c r="N154" s="70"/>
      <c r="O154" s="70"/>
      <c r="P154" s="70"/>
      <c r="Q154" s="70"/>
      <c r="R154" s="70"/>
      <c r="S154" s="70"/>
      <c r="T154" s="70"/>
      <c r="U154" s="70"/>
      <c r="V154" s="68">
        <f t="shared" si="15"/>
        <v>734.52</v>
      </c>
      <c r="W154" s="122"/>
      <c r="X154" s="123">
        <f t="shared" si="18"/>
        <v>0</v>
      </c>
      <c r="Y154" s="70"/>
      <c r="Z154" s="81">
        <f t="shared" si="19"/>
        <v>0</v>
      </c>
      <c r="AA154">
        <f t="shared" si="14"/>
        <v>0</v>
      </c>
    </row>
    <row r="155" spans="1:27" s="2" customFormat="1" ht="29.25" customHeight="1" outlineLevel="1" x14ac:dyDescent="0.25">
      <c r="A155" s="76"/>
      <c r="B155" s="78" t="s">
        <v>59</v>
      </c>
      <c r="C155" s="109" t="s">
        <v>225</v>
      </c>
      <c r="D155" s="78" t="s">
        <v>231</v>
      </c>
      <c r="E155" s="74" t="s">
        <v>227</v>
      </c>
      <c r="F155" s="70"/>
      <c r="G155" s="70"/>
      <c r="H155" s="70"/>
      <c r="I155" s="71"/>
      <c r="J155" s="71"/>
      <c r="K155" s="70"/>
      <c r="L155" s="70"/>
      <c r="M155" s="70"/>
      <c r="N155" s="70">
        <v>1422.02</v>
      </c>
      <c r="O155" s="70"/>
      <c r="P155" s="70"/>
      <c r="Q155" s="70"/>
      <c r="R155" s="70"/>
      <c r="S155" s="70"/>
      <c r="T155" s="70"/>
      <c r="U155" s="70"/>
      <c r="V155" s="68">
        <f t="shared" si="15"/>
        <v>1422.02</v>
      </c>
      <c r="W155" s="122"/>
      <c r="X155" s="123">
        <f t="shared" si="18"/>
        <v>1422.02</v>
      </c>
      <c r="Y155" s="70"/>
      <c r="Z155" s="81">
        <f t="shared" si="19"/>
        <v>1422.02</v>
      </c>
      <c r="AA155">
        <f t="shared" si="14"/>
        <v>0</v>
      </c>
    </row>
    <row r="156" spans="1:27" s="2" customFormat="1" ht="29.25" customHeight="1" outlineLevel="1" x14ac:dyDescent="0.25">
      <c r="A156" s="76"/>
      <c r="B156" s="78" t="s">
        <v>59</v>
      </c>
      <c r="C156" s="109" t="s">
        <v>225</v>
      </c>
      <c r="D156" s="78" t="s">
        <v>232</v>
      </c>
      <c r="E156" s="74" t="s">
        <v>227</v>
      </c>
      <c r="F156" s="70"/>
      <c r="G156" s="70"/>
      <c r="H156" s="70"/>
      <c r="I156" s="71"/>
      <c r="J156" s="71"/>
      <c r="K156" s="70"/>
      <c r="L156" s="70"/>
      <c r="M156" s="70"/>
      <c r="N156" s="70"/>
      <c r="O156" s="79">
        <v>1070.52</v>
      </c>
      <c r="P156" s="79"/>
      <c r="Q156" s="79"/>
      <c r="R156" s="79"/>
      <c r="S156" s="79"/>
      <c r="T156" s="79"/>
      <c r="U156" s="79"/>
      <c r="V156" s="68">
        <f t="shared" si="15"/>
        <v>1070.52</v>
      </c>
      <c r="W156" s="122"/>
      <c r="X156" s="123">
        <f t="shared" si="18"/>
        <v>1070.52</v>
      </c>
      <c r="Y156" s="79"/>
      <c r="Z156" s="81">
        <f t="shared" si="19"/>
        <v>1070.52</v>
      </c>
      <c r="AA156">
        <f t="shared" si="14"/>
        <v>0</v>
      </c>
    </row>
    <row r="157" spans="1:27" s="2" customFormat="1" ht="29.25" customHeight="1" outlineLevel="1" x14ac:dyDescent="0.25">
      <c r="A157" s="76"/>
      <c r="B157" s="78" t="s">
        <v>59</v>
      </c>
      <c r="C157" s="109" t="s">
        <v>225</v>
      </c>
      <c r="D157" s="78" t="s">
        <v>233</v>
      </c>
      <c r="E157" s="74" t="s">
        <v>227</v>
      </c>
      <c r="F157" s="70"/>
      <c r="G157" s="70"/>
      <c r="H157" s="70"/>
      <c r="I157" s="71"/>
      <c r="J157" s="71"/>
      <c r="K157" s="70"/>
      <c r="L157" s="70"/>
      <c r="M157" s="70"/>
      <c r="N157" s="70"/>
      <c r="O157" s="79"/>
      <c r="P157" s="79">
        <v>1053.9000000000001</v>
      </c>
      <c r="Q157" s="79"/>
      <c r="R157" s="79"/>
      <c r="S157" s="79"/>
      <c r="T157" s="79"/>
      <c r="U157" s="79"/>
      <c r="V157" s="68">
        <f t="shared" si="15"/>
        <v>1053.9000000000001</v>
      </c>
      <c r="W157" s="122"/>
      <c r="X157" s="123">
        <f t="shared" si="18"/>
        <v>1053.9000000000001</v>
      </c>
      <c r="Y157" s="79"/>
      <c r="Z157" s="81">
        <f t="shared" si="19"/>
        <v>1053.9000000000001</v>
      </c>
      <c r="AA157">
        <f t="shared" si="14"/>
        <v>0</v>
      </c>
    </row>
    <row r="158" spans="1:27" s="2" customFormat="1" ht="29.25" customHeight="1" outlineLevel="1" x14ac:dyDescent="0.25">
      <c r="A158" s="76"/>
      <c r="B158" s="78" t="s">
        <v>59</v>
      </c>
      <c r="C158" s="109" t="s">
        <v>225</v>
      </c>
      <c r="D158" s="78" t="s">
        <v>234</v>
      </c>
      <c r="E158" s="74" t="s">
        <v>227</v>
      </c>
      <c r="F158" s="70"/>
      <c r="G158" s="70"/>
      <c r="H158" s="70"/>
      <c r="I158" s="71"/>
      <c r="J158" s="71"/>
      <c r="K158" s="70"/>
      <c r="L158" s="70"/>
      <c r="M158" s="70"/>
      <c r="N158" s="70"/>
      <c r="O158" s="79"/>
      <c r="P158" s="79"/>
      <c r="Q158" s="79">
        <v>689.68</v>
      </c>
      <c r="R158" s="79"/>
      <c r="S158" s="79"/>
      <c r="T158" s="79"/>
      <c r="U158" s="79"/>
      <c r="V158" s="68">
        <f t="shared" si="15"/>
        <v>689.68</v>
      </c>
      <c r="W158" s="122"/>
      <c r="X158" s="123">
        <f t="shared" si="18"/>
        <v>689.68</v>
      </c>
      <c r="Y158" s="79"/>
      <c r="Z158" s="81">
        <f t="shared" si="19"/>
        <v>689.68</v>
      </c>
      <c r="AA158">
        <f t="shared" si="14"/>
        <v>0</v>
      </c>
    </row>
    <row r="159" spans="1:27" s="2" customFormat="1" ht="35.25" customHeight="1" outlineLevel="1" x14ac:dyDescent="0.25">
      <c r="A159" s="76"/>
      <c r="B159" s="78" t="s">
        <v>59</v>
      </c>
      <c r="C159" s="109" t="s">
        <v>225</v>
      </c>
      <c r="D159" s="78" t="s">
        <v>235</v>
      </c>
      <c r="E159" s="74" t="s">
        <v>227</v>
      </c>
      <c r="F159" s="70"/>
      <c r="G159" s="70"/>
      <c r="H159" s="70"/>
      <c r="I159" s="71"/>
      <c r="J159" s="71"/>
      <c r="K159" s="70"/>
      <c r="L159" s="70"/>
      <c r="M159" s="70"/>
      <c r="N159" s="70"/>
      <c r="O159" s="70"/>
      <c r="P159" s="70"/>
      <c r="Q159" s="70"/>
      <c r="R159" s="70">
        <v>336.56</v>
      </c>
      <c r="S159" s="70"/>
      <c r="T159" s="70"/>
      <c r="U159" s="70"/>
      <c r="V159" s="68">
        <f t="shared" si="15"/>
        <v>336.56</v>
      </c>
      <c r="W159" s="122"/>
      <c r="X159" s="123">
        <f t="shared" si="18"/>
        <v>336.56</v>
      </c>
      <c r="Y159" s="70"/>
      <c r="Z159" s="81">
        <f t="shared" si="19"/>
        <v>336.56</v>
      </c>
      <c r="AA159">
        <f t="shared" si="14"/>
        <v>0</v>
      </c>
    </row>
    <row r="160" spans="1:27" s="2" customFormat="1" ht="30" customHeight="1" outlineLevel="1" x14ac:dyDescent="0.25">
      <c r="A160" s="76"/>
      <c r="B160" s="78" t="s">
        <v>59</v>
      </c>
      <c r="C160" s="109" t="s">
        <v>225</v>
      </c>
      <c r="D160" s="78" t="s">
        <v>567</v>
      </c>
      <c r="E160" s="74" t="s">
        <v>227</v>
      </c>
      <c r="F160" s="156"/>
      <c r="G160" s="156"/>
      <c r="H160" s="156"/>
      <c r="I160" s="157"/>
      <c r="J160" s="157"/>
      <c r="K160" s="156"/>
      <c r="L160" s="156"/>
      <c r="M160" s="156"/>
      <c r="N160" s="156"/>
      <c r="O160" s="156"/>
      <c r="P160" s="156"/>
      <c r="Q160" s="156"/>
      <c r="R160" s="156"/>
      <c r="S160" s="70">
        <v>1009.98</v>
      </c>
      <c r="T160" s="156"/>
      <c r="U160" s="156"/>
      <c r="V160" s="68">
        <f t="shared" si="15"/>
        <v>1009.98</v>
      </c>
      <c r="W160" s="122"/>
      <c r="X160" s="123"/>
      <c r="Y160" s="156"/>
      <c r="Z160" s="81">
        <f t="shared" si="19"/>
        <v>0</v>
      </c>
      <c r="AA160">
        <f t="shared" si="14"/>
        <v>1009.98</v>
      </c>
    </row>
    <row r="161" spans="1:27" s="2" customFormat="1" ht="30.75" customHeight="1" outlineLevel="1" x14ac:dyDescent="0.25">
      <c r="A161" s="76"/>
      <c r="B161" s="78" t="s">
        <v>59</v>
      </c>
      <c r="C161" s="109" t="s">
        <v>225</v>
      </c>
      <c r="D161" s="78" t="s">
        <v>568</v>
      </c>
      <c r="E161" s="74" t="s">
        <v>227</v>
      </c>
      <c r="F161" s="156"/>
      <c r="G161" s="156"/>
      <c r="H161" s="156"/>
      <c r="I161" s="157"/>
      <c r="J161" s="157"/>
      <c r="K161" s="156"/>
      <c r="L161" s="156"/>
      <c r="M161" s="156"/>
      <c r="N161" s="156"/>
      <c r="O161" s="156"/>
      <c r="P161" s="156"/>
      <c r="Q161" s="156"/>
      <c r="R161" s="156"/>
      <c r="S161" s="156"/>
      <c r="T161" s="70">
        <v>1003.36</v>
      </c>
      <c r="U161" s="156"/>
      <c r="V161" s="68">
        <f t="shared" si="15"/>
        <v>1003.36</v>
      </c>
      <c r="W161" s="122"/>
      <c r="X161" s="123"/>
      <c r="Y161" s="156"/>
      <c r="Z161" s="81">
        <f t="shared" si="19"/>
        <v>0</v>
      </c>
      <c r="AA161">
        <f t="shared" si="14"/>
        <v>1003.36</v>
      </c>
    </row>
    <row r="162" spans="1:27" s="2" customFormat="1" ht="30.75" customHeight="1" outlineLevel="1" x14ac:dyDescent="0.25">
      <c r="A162" s="76"/>
      <c r="B162" s="78" t="s">
        <v>59</v>
      </c>
      <c r="C162" s="109" t="s">
        <v>225</v>
      </c>
      <c r="D162" s="78" t="s">
        <v>569</v>
      </c>
      <c r="E162" s="74" t="s">
        <v>227</v>
      </c>
      <c r="F162" s="156"/>
      <c r="G162" s="156"/>
      <c r="H162" s="156"/>
      <c r="I162" s="157"/>
      <c r="J162" s="157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>
        <v>986.43</v>
      </c>
      <c r="V162" s="68">
        <f t="shared" si="15"/>
        <v>986.43</v>
      </c>
      <c r="W162" s="122"/>
      <c r="X162" s="123"/>
      <c r="Y162" s="156"/>
      <c r="Z162" s="81">
        <f>X162-Y162</f>
        <v>0</v>
      </c>
      <c r="AA162">
        <f t="shared" si="14"/>
        <v>986.43</v>
      </c>
    </row>
    <row r="163" spans="1:27" s="89" customFormat="1" ht="15" customHeight="1" outlineLevel="1" x14ac:dyDescent="0.25">
      <c r="A163" s="262"/>
      <c r="B163" s="88" t="s">
        <v>236</v>
      </c>
      <c r="C163" s="268" t="s">
        <v>225</v>
      </c>
      <c r="D163" s="268" t="s">
        <v>237</v>
      </c>
      <c r="E163" s="268" t="s">
        <v>238</v>
      </c>
      <c r="F163" s="256"/>
      <c r="G163" s="256"/>
      <c r="H163" s="256"/>
      <c r="I163" s="259"/>
      <c r="J163" s="259"/>
      <c r="K163" s="256">
        <v>13106.01</v>
      </c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68">
        <f t="shared" si="15"/>
        <v>13106.01</v>
      </c>
      <c r="W163" s="122"/>
      <c r="X163" s="234">
        <f>N163+O163+P163+Q163+R163</f>
        <v>0</v>
      </c>
      <c r="Y163" s="256"/>
      <c r="Z163" s="256">
        <f>Y163-X163</f>
        <v>0</v>
      </c>
      <c r="AA163">
        <f t="shared" si="14"/>
        <v>0</v>
      </c>
    </row>
    <row r="164" spans="1:27" s="89" customFormat="1" ht="15" customHeight="1" outlineLevel="1" x14ac:dyDescent="0.25">
      <c r="A164" s="263"/>
      <c r="B164" s="88" t="s">
        <v>239</v>
      </c>
      <c r="C164" s="269"/>
      <c r="D164" s="269"/>
      <c r="E164" s="269"/>
      <c r="F164" s="257"/>
      <c r="G164" s="257"/>
      <c r="H164" s="257"/>
      <c r="I164" s="260"/>
      <c r="J164" s="260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68">
        <f t="shared" si="15"/>
        <v>0</v>
      </c>
      <c r="W164" s="122"/>
      <c r="X164" s="235"/>
      <c r="Y164" s="257"/>
      <c r="Z164" s="257"/>
      <c r="AA164">
        <f t="shared" si="14"/>
        <v>0</v>
      </c>
    </row>
    <row r="165" spans="1:27" s="89" customFormat="1" ht="15" customHeight="1" outlineLevel="1" x14ac:dyDescent="0.25">
      <c r="A165" s="263"/>
      <c r="B165" s="88" t="s">
        <v>240</v>
      </c>
      <c r="C165" s="269"/>
      <c r="D165" s="269"/>
      <c r="E165" s="269"/>
      <c r="F165" s="257"/>
      <c r="G165" s="257"/>
      <c r="H165" s="257"/>
      <c r="I165" s="260"/>
      <c r="J165" s="260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68">
        <f t="shared" si="15"/>
        <v>0</v>
      </c>
      <c r="W165" s="122"/>
      <c r="X165" s="235"/>
      <c r="Y165" s="257"/>
      <c r="Z165" s="257"/>
      <c r="AA165">
        <f t="shared" si="14"/>
        <v>0</v>
      </c>
    </row>
    <row r="166" spans="1:27" s="89" customFormat="1" ht="15" customHeight="1" outlineLevel="1" x14ac:dyDescent="0.25">
      <c r="A166" s="263"/>
      <c r="B166" s="88" t="s">
        <v>241</v>
      </c>
      <c r="C166" s="269"/>
      <c r="D166" s="269"/>
      <c r="E166" s="269"/>
      <c r="F166" s="257"/>
      <c r="G166" s="257"/>
      <c r="H166" s="257"/>
      <c r="I166" s="260"/>
      <c r="J166" s="260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68">
        <f t="shared" si="15"/>
        <v>0</v>
      </c>
      <c r="W166" s="122"/>
      <c r="X166" s="235"/>
      <c r="Y166" s="257"/>
      <c r="Z166" s="257"/>
      <c r="AA166">
        <f t="shared" si="14"/>
        <v>0</v>
      </c>
    </row>
    <row r="167" spans="1:27" s="89" customFormat="1" ht="15" customHeight="1" outlineLevel="1" x14ac:dyDescent="0.25">
      <c r="A167" s="263"/>
      <c r="B167" s="88" t="s">
        <v>242</v>
      </c>
      <c r="C167" s="269"/>
      <c r="D167" s="269"/>
      <c r="E167" s="269"/>
      <c r="F167" s="257"/>
      <c r="G167" s="257"/>
      <c r="H167" s="257"/>
      <c r="I167" s="260"/>
      <c r="J167" s="260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68">
        <f t="shared" si="15"/>
        <v>0</v>
      </c>
      <c r="W167" s="122"/>
      <c r="X167" s="235"/>
      <c r="Y167" s="257"/>
      <c r="Z167" s="257"/>
      <c r="AA167">
        <f t="shared" si="14"/>
        <v>0</v>
      </c>
    </row>
    <row r="168" spans="1:27" s="89" customFormat="1" ht="15" customHeight="1" outlineLevel="1" x14ac:dyDescent="0.25">
      <c r="A168" s="263"/>
      <c r="B168" s="88" t="s">
        <v>243</v>
      </c>
      <c r="C168" s="269"/>
      <c r="D168" s="269"/>
      <c r="E168" s="269"/>
      <c r="F168" s="257"/>
      <c r="G168" s="257"/>
      <c r="H168" s="257"/>
      <c r="I168" s="260"/>
      <c r="J168" s="260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68">
        <f t="shared" si="15"/>
        <v>0</v>
      </c>
      <c r="W168" s="122"/>
      <c r="X168" s="235"/>
      <c r="Y168" s="257"/>
      <c r="Z168" s="257"/>
      <c r="AA168">
        <f t="shared" si="14"/>
        <v>0</v>
      </c>
    </row>
    <row r="169" spans="1:27" s="89" customFormat="1" ht="15" customHeight="1" outlineLevel="1" x14ac:dyDescent="0.25">
      <c r="A169" s="264"/>
      <c r="B169" s="88" t="s">
        <v>244</v>
      </c>
      <c r="C169" s="270"/>
      <c r="D169" s="270"/>
      <c r="E169" s="270"/>
      <c r="F169" s="258"/>
      <c r="G169" s="258"/>
      <c r="H169" s="258"/>
      <c r="I169" s="261"/>
      <c r="J169" s="261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68">
        <f t="shared" si="15"/>
        <v>0</v>
      </c>
      <c r="W169" s="122"/>
      <c r="X169" s="236"/>
      <c r="Y169" s="258"/>
      <c r="Z169" s="258"/>
      <c r="AA169">
        <f t="shared" si="14"/>
        <v>0</v>
      </c>
    </row>
    <row r="170" spans="1:27" s="89" customFormat="1" ht="15" customHeight="1" outlineLevel="1" x14ac:dyDescent="0.25">
      <c r="A170" s="262"/>
      <c r="B170" s="78" t="s">
        <v>236</v>
      </c>
      <c r="C170" s="249" t="s">
        <v>225</v>
      </c>
      <c r="D170" s="249" t="s">
        <v>229</v>
      </c>
      <c r="E170" s="249" t="s">
        <v>238</v>
      </c>
      <c r="F170" s="256"/>
      <c r="G170" s="256"/>
      <c r="H170" s="256"/>
      <c r="I170" s="259"/>
      <c r="J170" s="259"/>
      <c r="K170" s="256"/>
      <c r="L170" s="256">
        <v>4905.4399999999996</v>
      </c>
      <c r="M170" s="256"/>
      <c r="N170" s="256"/>
      <c r="O170" s="256"/>
      <c r="P170" s="256"/>
      <c r="Q170" s="256"/>
      <c r="R170" s="256"/>
      <c r="S170" s="256"/>
      <c r="T170" s="256"/>
      <c r="U170" s="256"/>
      <c r="V170" s="68">
        <f t="shared" si="15"/>
        <v>4905.4399999999996</v>
      </c>
      <c r="W170" s="122"/>
      <c r="X170" s="234">
        <f t="shared" ref="X170:X210" si="20">N170+O170+P170+Q170+R170</f>
        <v>0</v>
      </c>
      <c r="Y170" s="256"/>
      <c r="Z170" s="256"/>
      <c r="AA170">
        <f t="shared" si="14"/>
        <v>0</v>
      </c>
    </row>
    <row r="171" spans="1:27" s="89" customFormat="1" ht="15" customHeight="1" outlineLevel="1" x14ac:dyDescent="0.25">
      <c r="A171" s="263"/>
      <c r="B171" s="78" t="s">
        <v>239</v>
      </c>
      <c r="C171" s="250"/>
      <c r="D171" s="250"/>
      <c r="E171" s="250"/>
      <c r="F171" s="257"/>
      <c r="G171" s="257"/>
      <c r="H171" s="257"/>
      <c r="I171" s="260"/>
      <c r="J171" s="260"/>
      <c r="K171" s="257"/>
      <c r="L171" s="257"/>
      <c r="M171" s="257"/>
      <c r="N171" s="257"/>
      <c r="O171" s="257"/>
      <c r="P171" s="257"/>
      <c r="Q171" s="257"/>
      <c r="R171" s="257"/>
      <c r="S171" s="257"/>
      <c r="T171" s="257"/>
      <c r="U171" s="257"/>
      <c r="V171" s="68">
        <f t="shared" si="15"/>
        <v>0</v>
      </c>
      <c r="W171" s="122"/>
      <c r="X171" s="235"/>
      <c r="Y171" s="257"/>
      <c r="Z171" s="257"/>
      <c r="AA171">
        <f t="shared" si="14"/>
        <v>0</v>
      </c>
    </row>
    <row r="172" spans="1:27" s="89" customFormat="1" ht="15" customHeight="1" outlineLevel="1" x14ac:dyDescent="0.25">
      <c r="A172" s="263"/>
      <c r="B172" s="78" t="s">
        <v>240</v>
      </c>
      <c r="C172" s="250"/>
      <c r="D172" s="250"/>
      <c r="E172" s="250"/>
      <c r="F172" s="257"/>
      <c r="G172" s="257"/>
      <c r="H172" s="257"/>
      <c r="I172" s="260"/>
      <c r="J172" s="260"/>
      <c r="K172" s="257"/>
      <c r="L172" s="257"/>
      <c r="M172" s="257"/>
      <c r="N172" s="257"/>
      <c r="O172" s="257"/>
      <c r="P172" s="257"/>
      <c r="Q172" s="257"/>
      <c r="R172" s="257"/>
      <c r="S172" s="257"/>
      <c r="T172" s="257"/>
      <c r="U172" s="257"/>
      <c r="V172" s="68">
        <f t="shared" si="15"/>
        <v>0</v>
      </c>
      <c r="W172" s="122"/>
      <c r="X172" s="235"/>
      <c r="Y172" s="257"/>
      <c r="Z172" s="257"/>
      <c r="AA172">
        <f t="shared" si="14"/>
        <v>0</v>
      </c>
    </row>
    <row r="173" spans="1:27" s="89" customFormat="1" ht="15" customHeight="1" outlineLevel="1" x14ac:dyDescent="0.25">
      <c r="A173" s="263"/>
      <c r="B173" s="78" t="s">
        <v>241</v>
      </c>
      <c r="C173" s="250"/>
      <c r="D173" s="250"/>
      <c r="E173" s="250"/>
      <c r="F173" s="257"/>
      <c r="G173" s="257"/>
      <c r="H173" s="257"/>
      <c r="I173" s="260"/>
      <c r="J173" s="260"/>
      <c r="K173" s="257"/>
      <c r="L173" s="257"/>
      <c r="M173" s="257"/>
      <c r="N173" s="257"/>
      <c r="O173" s="257"/>
      <c r="P173" s="257"/>
      <c r="Q173" s="257"/>
      <c r="R173" s="257"/>
      <c r="S173" s="257"/>
      <c r="T173" s="257"/>
      <c r="U173" s="257"/>
      <c r="V173" s="68">
        <f t="shared" si="15"/>
        <v>0</v>
      </c>
      <c r="W173" s="122"/>
      <c r="X173" s="235"/>
      <c r="Y173" s="257"/>
      <c r="Z173" s="257"/>
      <c r="AA173">
        <f t="shared" si="14"/>
        <v>0</v>
      </c>
    </row>
    <row r="174" spans="1:27" s="89" customFormat="1" ht="15" customHeight="1" outlineLevel="1" x14ac:dyDescent="0.25">
      <c r="A174" s="263"/>
      <c r="B174" s="78" t="s">
        <v>242</v>
      </c>
      <c r="C174" s="250"/>
      <c r="D174" s="250"/>
      <c r="E174" s="250"/>
      <c r="F174" s="257"/>
      <c r="G174" s="257"/>
      <c r="H174" s="257"/>
      <c r="I174" s="260"/>
      <c r="J174" s="260"/>
      <c r="K174" s="257"/>
      <c r="L174" s="257"/>
      <c r="M174" s="257"/>
      <c r="N174" s="257"/>
      <c r="O174" s="257"/>
      <c r="P174" s="257"/>
      <c r="Q174" s="257"/>
      <c r="R174" s="257"/>
      <c r="S174" s="257"/>
      <c r="T174" s="257"/>
      <c r="U174" s="257"/>
      <c r="V174" s="68">
        <f t="shared" si="15"/>
        <v>0</v>
      </c>
      <c r="W174" s="122"/>
      <c r="X174" s="235"/>
      <c r="Y174" s="257"/>
      <c r="Z174" s="257"/>
      <c r="AA174">
        <f t="shared" si="14"/>
        <v>0</v>
      </c>
    </row>
    <row r="175" spans="1:27" s="89" customFormat="1" ht="15" customHeight="1" outlineLevel="1" x14ac:dyDescent="0.25">
      <c r="A175" s="263"/>
      <c r="B175" s="78" t="s">
        <v>243</v>
      </c>
      <c r="C175" s="250"/>
      <c r="D175" s="250"/>
      <c r="E175" s="250"/>
      <c r="F175" s="257"/>
      <c r="G175" s="257"/>
      <c r="H175" s="257"/>
      <c r="I175" s="260"/>
      <c r="J175" s="260"/>
      <c r="K175" s="257"/>
      <c r="L175" s="257"/>
      <c r="M175" s="257"/>
      <c r="N175" s="257"/>
      <c r="O175" s="257"/>
      <c r="P175" s="257"/>
      <c r="Q175" s="257"/>
      <c r="R175" s="257"/>
      <c r="S175" s="257"/>
      <c r="T175" s="257"/>
      <c r="U175" s="257"/>
      <c r="V175" s="68">
        <f t="shared" si="15"/>
        <v>0</v>
      </c>
      <c r="W175" s="122"/>
      <c r="X175" s="235"/>
      <c r="Y175" s="257"/>
      <c r="Z175" s="257"/>
      <c r="AA175">
        <f t="shared" si="14"/>
        <v>0</v>
      </c>
    </row>
    <row r="176" spans="1:27" s="89" customFormat="1" ht="15" customHeight="1" outlineLevel="1" x14ac:dyDescent="0.25">
      <c r="A176" s="263"/>
      <c r="B176" s="78" t="s">
        <v>244</v>
      </c>
      <c r="C176" s="250"/>
      <c r="D176" s="250"/>
      <c r="E176" s="250"/>
      <c r="F176" s="257"/>
      <c r="G176" s="257"/>
      <c r="H176" s="257"/>
      <c r="I176" s="260"/>
      <c r="J176" s="260"/>
      <c r="K176" s="257"/>
      <c r="L176" s="257"/>
      <c r="M176" s="257"/>
      <c r="N176" s="257"/>
      <c r="O176" s="257"/>
      <c r="P176" s="257"/>
      <c r="Q176" s="257"/>
      <c r="R176" s="257"/>
      <c r="S176" s="257"/>
      <c r="T176" s="257"/>
      <c r="U176" s="257"/>
      <c r="V176" s="68">
        <f t="shared" si="15"/>
        <v>0</v>
      </c>
      <c r="W176" s="122"/>
      <c r="X176" s="235"/>
      <c r="Y176" s="257"/>
      <c r="Z176" s="257"/>
      <c r="AA176">
        <f t="shared" si="14"/>
        <v>0</v>
      </c>
    </row>
    <row r="177" spans="1:27" s="89" customFormat="1" ht="15" customHeight="1" outlineLevel="1" x14ac:dyDescent="0.25">
      <c r="A177" s="264"/>
      <c r="B177" s="78" t="s">
        <v>239</v>
      </c>
      <c r="C177" s="251"/>
      <c r="D177" s="251"/>
      <c r="E177" s="251"/>
      <c r="F177" s="258"/>
      <c r="G177" s="258"/>
      <c r="H177" s="258"/>
      <c r="I177" s="261"/>
      <c r="J177" s="261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68">
        <f t="shared" si="15"/>
        <v>0</v>
      </c>
      <c r="W177" s="122"/>
      <c r="X177" s="236"/>
      <c r="Y177" s="258"/>
      <c r="Z177" s="258"/>
      <c r="AA177">
        <f t="shared" si="14"/>
        <v>0</v>
      </c>
    </row>
    <row r="178" spans="1:27" s="89" customFormat="1" ht="15" customHeight="1" outlineLevel="1" x14ac:dyDescent="0.25">
      <c r="A178" s="249"/>
      <c r="B178" s="78" t="s">
        <v>240</v>
      </c>
      <c r="C178" s="249" t="s">
        <v>225</v>
      </c>
      <c r="D178" s="249" t="s">
        <v>230</v>
      </c>
      <c r="E178" s="249" t="s">
        <v>238</v>
      </c>
      <c r="F178" s="256"/>
      <c r="G178" s="256"/>
      <c r="H178" s="256"/>
      <c r="I178" s="256"/>
      <c r="J178" s="256"/>
      <c r="K178" s="256"/>
      <c r="L178" s="256"/>
      <c r="M178" s="256">
        <v>1963.04</v>
      </c>
      <c r="N178" s="256"/>
      <c r="O178" s="256"/>
      <c r="P178" s="256"/>
      <c r="Q178" s="256"/>
      <c r="R178" s="256"/>
      <c r="S178" s="256"/>
      <c r="T178" s="256"/>
      <c r="U178" s="256"/>
      <c r="V178" s="68">
        <f t="shared" si="15"/>
        <v>1963.04</v>
      </c>
      <c r="W178" s="122"/>
      <c r="X178" s="234">
        <f t="shared" si="20"/>
        <v>0</v>
      </c>
      <c r="Y178" s="256"/>
      <c r="Z178" s="256">
        <f>X178-Y178</f>
        <v>0</v>
      </c>
      <c r="AA178">
        <f t="shared" si="14"/>
        <v>0</v>
      </c>
    </row>
    <row r="179" spans="1:27" s="89" customFormat="1" ht="15" customHeight="1" outlineLevel="1" x14ac:dyDescent="0.25">
      <c r="A179" s="250"/>
      <c r="B179" s="78" t="s">
        <v>244</v>
      </c>
      <c r="C179" s="250"/>
      <c r="D179" s="250"/>
      <c r="E179" s="250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257"/>
      <c r="S179" s="257"/>
      <c r="T179" s="257"/>
      <c r="U179" s="257"/>
      <c r="V179" s="68">
        <f t="shared" si="15"/>
        <v>0</v>
      </c>
      <c r="W179" s="122"/>
      <c r="X179" s="235"/>
      <c r="Y179" s="257"/>
      <c r="Z179" s="257"/>
      <c r="AA179">
        <f t="shared" si="14"/>
        <v>0</v>
      </c>
    </row>
    <row r="180" spans="1:27" s="89" customFormat="1" ht="15" customHeight="1" outlineLevel="1" x14ac:dyDescent="0.25">
      <c r="A180" s="250"/>
      <c r="B180" s="78" t="s">
        <v>242</v>
      </c>
      <c r="C180" s="250"/>
      <c r="D180" s="250"/>
      <c r="E180" s="250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7"/>
      <c r="Q180" s="257"/>
      <c r="R180" s="257"/>
      <c r="S180" s="257"/>
      <c r="T180" s="257"/>
      <c r="U180" s="257"/>
      <c r="V180" s="68">
        <f t="shared" si="15"/>
        <v>0</v>
      </c>
      <c r="W180" s="122"/>
      <c r="X180" s="235"/>
      <c r="Y180" s="257"/>
      <c r="Z180" s="257"/>
      <c r="AA180">
        <f t="shared" si="14"/>
        <v>0</v>
      </c>
    </row>
    <row r="181" spans="1:27" s="89" customFormat="1" ht="15" customHeight="1" outlineLevel="1" x14ac:dyDescent="0.25">
      <c r="A181" s="250"/>
      <c r="B181" s="78" t="s">
        <v>241</v>
      </c>
      <c r="C181" s="250"/>
      <c r="D181" s="250"/>
      <c r="E181" s="250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257"/>
      <c r="S181" s="257"/>
      <c r="T181" s="257"/>
      <c r="U181" s="257"/>
      <c r="V181" s="68">
        <f t="shared" si="15"/>
        <v>0</v>
      </c>
      <c r="W181" s="122"/>
      <c r="X181" s="235"/>
      <c r="Y181" s="257"/>
      <c r="Z181" s="257"/>
      <c r="AA181">
        <f t="shared" si="14"/>
        <v>0</v>
      </c>
    </row>
    <row r="182" spans="1:27" s="89" customFormat="1" ht="15" customHeight="1" outlineLevel="1" x14ac:dyDescent="0.25">
      <c r="A182" s="250"/>
      <c r="B182" s="78" t="s">
        <v>239</v>
      </c>
      <c r="C182" s="250"/>
      <c r="D182" s="250"/>
      <c r="E182" s="250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  <c r="S182" s="257"/>
      <c r="T182" s="257"/>
      <c r="U182" s="257"/>
      <c r="V182" s="68">
        <f t="shared" si="15"/>
        <v>0</v>
      </c>
      <c r="W182" s="122"/>
      <c r="X182" s="235"/>
      <c r="Y182" s="257"/>
      <c r="Z182" s="257"/>
      <c r="AA182">
        <f t="shared" si="14"/>
        <v>0</v>
      </c>
    </row>
    <row r="183" spans="1:27" s="89" customFormat="1" ht="15" customHeight="1" outlineLevel="1" x14ac:dyDescent="0.25">
      <c r="A183" s="250"/>
      <c r="B183" s="78" t="s">
        <v>243</v>
      </c>
      <c r="C183" s="250"/>
      <c r="D183" s="250"/>
      <c r="E183" s="250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7"/>
      <c r="T183" s="257"/>
      <c r="U183" s="257"/>
      <c r="V183" s="68">
        <f t="shared" si="15"/>
        <v>0</v>
      </c>
      <c r="W183" s="122"/>
      <c r="X183" s="235"/>
      <c r="Y183" s="257"/>
      <c r="Z183" s="257"/>
      <c r="AA183">
        <f t="shared" si="14"/>
        <v>0</v>
      </c>
    </row>
    <row r="184" spans="1:27" s="89" customFormat="1" ht="15" customHeight="1" outlineLevel="1" x14ac:dyDescent="0.25">
      <c r="A184" s="251"/>
      <c r="B184" s="78" t="s">
        <v>215</v>
      </c>
      <c r="C184" s="251"/>
      <c r="D184" s="251"/>
      <c r="E184" s="251"/>
      <c r="F184" s="258"/>
      <c r="G184" s="258"/>
      <c r="H184" s="258"/>
      <c r="I184" s="258"/>
      <c r="J184" s="258"/>
      <c r="K184" s="258"/>
      <c r="L184" s="258"/>
      <c r="M184" s="258"/>
      <c r="N184" s="258"/>
      <c r="O184" s="258"/>
      <c r="P184" s="258"/>
      <c r="Q184" s="258"/>
      <c r="R184" s="258"/>
      <c r="S184" s="258"/>
      <c r="T184" s="258"/>
      <c r="U184" s="258"/>
      <c r="V184" s="68">
        <f t="shared" si="15"/>
        <v>0</v>
      </c>
      <c r="W184" s="122"/>
      <c r="X184" s="236"/>
      <c r="Y184" s="258"/>
      <c r="Z184" s="258"/>
      <c r="AA184">
        <f t="shared" si="14"/>
        <v>0</v>
      </c>
    </row>
    <row r="185" spans="1:27" s="89" customFormat="1" ht="15" customHeight="1" outlineLevel="1" x14ac:dyDescent="0.25">
      <c r="A185" s="249"/>
      <c r="B185" s="78" t="s">
        <v>240</v>
      </c>
      <c r="C185" s="249" t="s">
        <v>225</v>
      </c>
      <c r="D185" s="249" t="s">
        <v>231</v>
      </c>
      <c r="E185" s="249" t="s">
        <v>238</v>
      </c>
      <c r="F185" s="256"/>
      <c r="G185" s="256"/>
      <c r="H185" s="256"/>
      <c r="I185" s="256"/>
      <c r="J185" s="256"/>
      <c r="K185" s="256"/>
      <c r="L185" s="256"/>
      <c r="M185" s="256"/>
      <c r="N185" s="256">
        <v>8337.24</v>
      </c>
      <c r="O185" s="256"/>
      <c r="P185" s="256"/>
      <c r="Q185" s="256"/>
      <c r="R185" s="256"/>
      <c r="S185" s="256"/>
      <c r="T185" s="256"/>
      <c r="U185" s="256"/>
      <c r="V185" s="68">
        <f t="shared" si="15"/>
        <v>8337.24</v>
      </c>
      <c r="W185" s="122"/>
      <c r="X185" s="234">
        <f>N185+O185+P185+Q185+R185</f>
        <v>8337.24</v>
      </c>
      <c r="Y185" s="256">
        <v>1808.6</v>
      </c>
      <c r="Z185" s="256">
        <f>X185-Y185</f>
        <v>6528.6399999999994</v>
      </c>
      <c r="AA185">
        <f t="shared" si="14"/>
        <v>0</v>
      </c>
    </row>
    <row r="186" spans="1:27" s="89" customFormat="1" ht="15" customHeight="1" outlineLevel="1" x14ac:dyDescent="0.25">
      <c r="A186" s="250"/>
      <c r="B186" s="78" t="s">
        <v>244</v>
      </c>
      <c r="C186" s="250"/>
      <c r="D186" s="250"/>
      <c r="E186" s="250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7"/>
      <c r="V186" s="68">
        <f t="shared" si="15"/>
        <v>0</v>
      </c>
      <c r="W186" s="122"/>
      <c r="X186" s="235"/>
      <c r="Y186" s="257"/>
      <c r="Z186" s="257"/>
      <c r="AA186">
        <f t="shared" si="14"/>
        <v>0</v>
      </c>
    </row>
    <row r="187" spans="1:27" s="89" customFormat="1" ht="15" customHeight="1" outlineLevel="1" x14ac:dyDescent="0.25">
      <c r="A187" s="250"/>
      <c r="B187" s="78" t="s">
        <v>242</v>
      </c>
      <c r="C187" s="250"/>
      <c r="D187" s="250"/>
      <c r="E187" s="250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  <c r="S187" s="257"/>
      <c r="T187" s="257"/>
      <c r="U187" s="257"/>
      <c r="V187" s="68">
        <f t="shared" si="15"/>
        <v>0</v>
      </c>
      <c r="W187" s="122"/>
      <c r="X187" s="235"/>
      <c r="Y187" s="257"/>
      <c r="Z187" s="257"/>
      <c r="AA187">
        <f t="shared" si="14"/>
        <v>0</v>
      </c>
    </row>
    <row r="188" spans="1:27" s="89" customFormat="1" ht="15" customHeight="1" outlineLevel="1" x14ac:dyDescent="0.25">
      <c r="A188" s="250"/>
      <c r="B188" s="78" t="s">
        <v>241</v>
      </c>
      <c r="C188" s="250"/>
      <c r="D188" s="250"/>
      <c r="E188" s="250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  <c r="S188" s="257"/>
      <c r="T188" s="257"/>
      <c r="U188" s="257"/>
      <c r="V188" s="68">
        <f t="shared" si="15"/>
        <v>0</v>
      </c>
      <c r="W188" s="122"/>
      <c r="X188" s="235"/>
      <c r="Y188" s="257"/>
      <c r="Z188" s="257"/>
      <c r="AA188">
        <f t="shared" si="14"/>
        <v>0</v>
      </c>
    </row>
    <row r="189" spans="1:27" s="89" customFormat="1" ht="15" customHeight="1" outlineLevel="1" x14ac:dyDescent="0.25">
      <c r="A189" s="250"/>
      <c r="B189" s="78" t="s">
        <v>239</v>
      </c>
      <c r="C189" s="250"/>
      <c r="D189" s="250"/>
      <c r="E189" s="250"/>
      <c r="F189" s="257"/>
      <c r="G189" s="257"/>
      <c r="H189" s="257"/>
      <c r="I189" s="257"/>
      <c r="J189" s="257"/>
      <c r="K189" s="257"/>
      <c r="L189" s="257"/>
      <c r="M189" s="257"/>
      <c r="N189" s="257"/>
      <c r="O189" s="257"/>
      <c r="P189" s="257"/>
      <c r="Q189" s="257"/>
      <c r="R189" s="257"/>
      <c r="S189" s="257"/>
      <c r="T189" s="257"/>
      <c r="U189" s="257"/>
      <c r="V189" s="68">
        <f t="shared" si="15"/>
        <v>0</v>
      </c>
      <c r="W189" s="122"/>
      <c r="X189" s="235"/>
      <c r="Y189" s="257"/>
      <c r="Z189" s="257"/>
      <c r="AA189">
        <f t="shared" si="14"/>
        <v>0</v>
      </c>
    </row>
    <row r="190" spans="1:27" s="89" customFormat="1" ht="15" customHeight="1" outlineLevel="1" x14ac:dyDescent="0.25">
      <c r="A190" s="250"/>
      <c r="B190" s="78" t="s">
        <v>243</v>
      </c>
      <c r="C190" s="250"/>
      <c r="D190" s="250"/>
      <c r="E190" s="250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  <c r="U190" s="257"/>
      <c r="V190" s="68">
        <f t="shared" si="15"/>
        <v>0</v>
      </c>
      <c r="W190" s="122"/>
      <c r="X190" s="235"/>
      <c r="Y190" s="257"/>
      <c r="Z190" s="257"/>
      <c r="AA190">
        <f t="shared" si="14"/>
        <v>0</v>
      </c>
    </row>
    <row r="191" spans="1:27" s="89" customFormat="1" ht="15" customHeight="1" outlineLevel="1" x14ac:dyDescent="0.25">
      <c r="A191" s="251"/>
      <c r="B191" s="78" t="s">
        <v>215</v>
      </c>
      <c r="C191" s="251"/>
      <c r="D191" s="251"/>
      <c r="E191" s="251"/>
      <c r="F191" s="258"/>
      <c r="G191" s="258"/>
      <c r="H191" s="258"/>
      <c r="I191" s="258"/>
      <c r="J191" s="258"/>
      <c r="K191" s="258"/>
      <c r="L191" s="258"/>
      <c r="M191" s="258"/>
      <c r="N191" s="258"/>
      <c r="O191" s="258"/>
      <c r="P191" s="258"/>
      <c r="Q191" s="258"/>
      <c r="R191" s="258"/>
      <c r="S191" s="258"/>
      <c r="T191" s="258"/>
      <c r="U191" s="258"/>
      <c r="V191" s="68">
        <f t="shared" si="15"/>
        <v>0</v>
      </c>
      <c r="W191" s="122"/>
      <c r="X191" s="236"/>
      <c r="Y191" s="258"/>
      <c r="Z191" s="258"/>
      <c r="AA191">
        <f t="shared" si="14"/>
        <v>0</v>
      </c>
    </row>
    <row r="192" spans="1:27" s="89" customFormat="1" ht="15" customHeight="1" outlineLevel="1" x14ac:dyDescent="0.25">
      <c r="A192" s="255"/>
      <c r="B192" s="78" t="s">
        <v>240</v>
      </c>
      <c r="C192" s="255" t="s">
        <v>225</v>
      </c>
      <c r="D192" s="255" t="s">
        <v>245</v>
      </c>
      <c r="E192" s="255" t="s">
        <v>238</v>
      </c>
      <c r="F192" s="252"/>
      <c r="G192" s="252"/>
      <c r="H192" s="252"/>
      <c r="I192" s="252"/>
      <c r="J192" s="252"/>
      <c r="K192" s="252"/>
      <c r="L192" s="252"/>
      <c r="M192" s="252"/>
      <c r="N192" s="252"/>
      <c r="O192" s="252">
        <f>10725.85-1394.14</f>
        <v>9331.7100000000009</v>
      </c>
      <c r="P192" s="252"/>
      <c r="Q192" s="252"/>
      <c r="R192" s="252"/>
      <c r="S192" s="252"/>
      <c r="T192" s="252"/>
      <c r="U192" s="252"/>
      <c r="V192" s="68">
        <f t="shared" si="15"/>
        <v>9331.7100000000009</v>
      </c>
      <c r="W192" s="122"/>
      <c r="X192" s="234">
        <f t="shared" si="20"/>
        <v>9331.7100000000009</v>
      </c>
      <c r="Y192" s="252"/>
      <c r="Z192" s="252">
        <f>X192-Y192</f>
        <v>9331.7100000000009</v>
      </c>
      <c r="AA192">
        <f t="shared" si="14"/>
        <v>0</v>
      </c>
    </row>
    <row r="193" spans="1:27" s="89" customFormat="1" ht="15" customHeight="1" outlineLevel="1" x14ac:dyDescent="0.25">
      <c r="A193" s="255"/>
      <c r="B193" s="78" t="s">
        <v>215</v>
      </c>
      <c r="C193" s="255"/>
      <c r="D193" s="255"/>
      <c r="E193" s="255"/>
      <c r="F193" s="253"/>
      <c r="G193" s="253"/>
      <c r="H193" s="253"/>
      <c r="I193" s="253"/>
      <c r="J193" s="253"/>
      <c r="K193" s="253"/>
      <c r="L193" s="253"/>
      <c r="M193" s="253"/>
      <c r="N193" s="253"/>
      <c r="O193" s="253"/>
      <c r="P193" s="253"/>
      <c r="Q193" s="253"/>
      <c r="R193" s="253"/>
      <c r="S193" s="253"/>
      <c r="T193" s="253"/>
      <c r="U193" s="253"/>
      <c r="V193" s="68">
        <f t="shared" si="15"/>
        <v>0</v>
      </c>
      <c r="W193" s="122"/>
      <c r="X193" s="235"/>
      <c r="Y193" s="253"/>
      <c r="Z193" s="253"/>
      <c r="AA193">
        <f t="shared" si="14"/>
        <v>0</v>
      </c>
    </row>
    <row r="194" spans="1:27" s="89" customFormat="1" ht="15" customHeight="1" outlineLevel="1" x14ac:dyDescent="0.25">
      <c r="A194" s="255"/>
      <c r="B194" s="78" t="s">
        <v>239</v>
      </c>
      <c r="C194" s="255"/>
      <c r="D194" s="255"/>
      <c r="E194" s="255"/>
      <c r="F194" s="253"/>
      <c r="G194" s="253"/>
      <c r="H194" s="253"/>
      <c r="I194" s="253"/>
      <c r="J194" s="253"/>
      <c r="K194" s="253"/>
      <c r="L194" s="253"/>
      <c r="M194" s="253"/>
      <c r="N194" s="253"/>
      <c r="O194" s="253"/>
      <c r="P194" s="253"/>
      <c r="Q194" s="253"/>
      <c r="R194" s="253"/>
      <c r="S194" s="253"/>
      <c r="T194" s="253"/>
      <c r="U194" s="253"/>
      <c r="V194" s="68">
        <f t="shared" si="15"/>
        <v>0</v>
      </c>
      <c r="W194" s="122"/>
      <c r="X194" s="235"/>
      <c r="Y194" s="253"/>
      <c r="Z194" s="253"/>
      <c r="AA194">
        <f t="shared" si="14"/>
        <v>0</v>
      </c>
    </row>
    <row r="195" spans="1:27" s="89" customFormat="1" ht="15" customHeight="1" outlineLevel="1" x14ac:dyDescent="0.25">
      <c r="A195" s="255"/>
      <c r="B195" s="78" t="s">
        <v>241</v>
      </c>
      <c r="C195" s="255"/>
      <c r="D195" s="255"/>
      <c r="E195" s="255"/>
      <c r="F195" s="253"/>
      <c r="G195" s="253"/>
      <c r="H195" s="253"/>
      <c r="I195" s="253"/>
      <c r="J195" s="253"/>
      <c r="K195" s="253"/>
      <c r="L195" s="253"/>
      <c r="M195" s="253"/>
      <c r="N195" s="253"/>
      <c r="O195" s="253"/>
      <c r="P195" s="253"/>
      <c r="Q195" s="253"/>
      <c r="R195" s="253"/>
      <c r="S195" s="253"/>
      <c r="T195" s="253"/>
      <c r="U195" s="253"/>
      <c r="V195" s="68">
        <f t="shared" si="15"/>
        <v>0</v>
      </c>
      <c r="W195" s="122"/>
      <c r="X195" s="235"/>
      <c r="Y195" s="253"/>
      <c r="Z195" s="253"/>
      <c r="AA195">
        <f t="shared" si="14"/>
        <v>0</v>
      </c>
    </row>
    <row r="196" spans="1:27" s="89" customFormat="1" ht="15" customHeight="1" outlineLevel="1" x14ac:dyDescent="0.25">
      <c r="A196" s="255"/>
      <c r="B196" s="78" t="s">
        <v>242</v>
      </c>
      <c r="C196" s="255"/>
      <c r="D196" s="255"/>
      <c r="E196" s="255"/>
      <c r="F196" s="253"/>
      <c r="G196" s="253"/>
      <c r="H196" s="253"/>
      <c r="I196" s="253"/>
      <c r="J196" s="253"/>
      <c r="K196" s="253"/>
      <c r="L196" s="253"/>
      <c r="M196" s="253"/>
      <c r="N196" s="253"/>
      <c r="O196" s="253"/>
      <c r="P196" s="253"/>
      <c r="Q196" s="253"/>
      <c r="R196" s="253"/>
      <c r="S196" s="253"/>
      <c r="T196" s="253"/>
      <c r="U196" s="253"/>
      <c r="V196" s="68">
        <f t="shared" si="15"/>
        <v>0</v>
      </c>
      <c r="W196" s="122"/>
      <c r="X196" s="235"/>
      <c r="Y196" s="253"/>
      <c r="Z196" s="253"/>
      <c r="AA196">
        <f t="shared" si="14"/>
        <v>0</v>
      </c>
    </row>
    <row r="197" spans="1:27" s="89" customFormat="1" ht="15" customHeight="1" outlineLevel="1" x14ac:dyDescent="0.25">
      <c r="A197" s="255"/>
      <c r="B197" s="78" t="s">
        <v>243</v>
      </c>
      <c r="C197" s="255"/>
      <c r="D197" s="255"/>
      <c r="E197" s="255"/>
      <c r="F197" s="253"/>
      <c r="G197" s="253"/>
      <c r="H197" s="253"/>
      <c r="I197" s="253"/>
      <c r="J197" s="253"/>
      <c r="K197" s="253"/>
      <c r="L197" s="253"/>
      <c r="M197" s="253"/>
      <c r="N197" s="253"/>
      <c r="O197" s="253"/>
      <c r="P197" s="253"/>
      <c r="Q197" s="253"/>
      <c r="R197" s="253"/>
      <c r="S197" s="253"/>
      <c r="T197" s="253"/>
      <c r="U197" s="253"/>
      <c r="V197" s="68">
        <f t="shared" si="15"/>
        <v>0</v>
      </c>
      <c r="W197" s="122"/>
      <c r="X197" s="235"/>
      <c r="Y197" s="253"/>
      <c r="Z197" s="253"/>
      <c r="AA197">
        <f t="shared" si="14"/>
        <v>0</v>
      </c>
    </row>
    <row r="198" spans="1:27" s="89" customFormat="1" ht="15" customHeight="1" outlineLevel="1" x14ac:dyDescent="0.25">
      <c r="A198" s="255"/>
      <c r="B198" s="78" t="s">
        <v>244</v>
      </c>
      <c r="C198" s="255"/>
      <c r="D198" s="255"/>
      <c r="E198" s="255"/>
      <c r="F198" s="253"/>
      <c r="G198" s="253"/>
      <c r="H198" s="253"/>
      <c r="I198" s="253"/>
      <c r="J198" s="253"/>
      <c r="K198" s="253"/>
      <c r="L198" s="253"/>
      <c r="M198" s="253"/>
      <c r="N198" s="253"/>
      <c r="O198" s="253"/>
      <c r="P198" s="253"/>
      <c r="Q198" s="253"/>
      <c r="R198" s="253"/>
      <c r="S198" s="253"/>
      <c r="T198" s="253"/>
      <c r="U198" s="253"/>
      <c r="V198" s="68">
        <f t="shared" si="15"/>
        <v>0</v>
      </c>
      <c r="W198" s="122"/>
      <c r="X198" s="235"/>
      <c r="Y198" s="253"/>
      <c r="Z198" s="253"/>
      <c r="AA198">
        <f t="shared" si="14"/>
        <v>0</v>
      </c>
    </row>
    <row r="199" spans="1:27" s="89" customFormat="1" ht="15" customHeight="1" outlineLevel="1" x14ac:dyDescent="0.25">
      <c r="A199" s="255"/>
      <c r="B199" s="78" t="s">
        <v>246</v>
      </c>
      <c r="C199" s="255"/>
      <c r="D199" s="255"/>
      <c r="E199" s="255"/>
      <c r="F199" s="253"/>
      <c r="G199" s="253"/>
      <c r="H199" s="253"/>
      <c r="I199" s="253"/>
      <c r="J199" s="253"/>
      <c r="K199" s="253"/>
      <c r="L199" s="253"/>
      <c r="M199" s="253"/>
      <c r="N199" s="253"/>
      <c r="O199" s="253"/>
      <c r="P199" s="253"/>
      <c r="Q199" s="253"/>
      <c r="R199" s="253"/>
      <c r="S199" s="253"/>
      <c r="T199" s="253"/>
      <c r="U199" s="253"/>
      <c r="V199" s="68">
        <f t="shared" si="15"/>
        <v>0</v>
      </c>
      <c r="W199" s="122"/>
      <c r="X199" s="235"/>
      <c r="Y199" s="253"/>
      <c r="Z199" s="253"/>
      <c r="AA199">
        <f t="shared" si="14"/>
        <v>0</v>
      </c>
    </row>
    <row r="200" spans="1:27" s="89" customFormat="1" ht="15" customHeight="1" outlineLevel="1" x14ac:dyDescent="0.25">
      <c r="A200" s="255"/>
      <c r="B200" s="90" t="s">
        <v>236</v>
      </c>
      <c r="C200" s="255"/>
      <c r="D200" s="255"/>
      <c r="E200" s="255"/>
      <c r="F200" s="254"/>
      <c r="G200" s="254"/>
      <c r="H200" s="254"/>
      <c r="I200" s="254"/>
      <c r="J200" s="254"/>
      <c r="K200" s="254"/>
      <c r="L200" s="254"/>
      <c r="M200" s="254"/>
      <c r="N200" s="254"/>
      <c r="O200" s="254"/>
      <c r="P200" s="254"/>
      <c r="Q200" s="254"/>
      <c r="R200" s="254"/>
      <c r="S200" s="254"/>
      <c r="T200" s="254"/>
      <c r="U200" s="254"/>
      <c r="V200" s="68">
        <f t="shared" si="15"/>
        <v>0</v>
      </c>
      <c r="W200" s="122"/>
      <c r="X200" s="236"/>
      <c r="Y200" s="254"/>
      <c r="Z200" s="254"/>
      <c r="AA200">
        <f t="shared" si="14"/>
        <v>0</v>
      </c>
    </row>
    <row r="201" spans="1:27" s="89" customFormat="1" ht="15" customHeight="1" outlineLevel="1" x14ac:dyDescent="0.25">
      <c r="A201" s="255"/>
      <c r="B201" s="78" t="s">
        <v>240</v>
      </c>
      <c r="C201" s="255" t="s">
        <v>225</v>
      </c>
      <c r="D201" s="255" t="s">
        <v>247</v>
      </c>
      <c r="E201" s="255" t="s">
        <v>238</v>
      </c>
      <c r="F201" s="252"/>
      <c r="G201" s="110"/>
      <c r="H201" s="110"/>
      <c r="I201" s="252"/>
      <c r="J201" s="252"/>
      <c r="K201" s="252"/>
      <c r="L201" s="252"/>
      <c r="M201" s="252"/>
      <c r="N201" s="252"/>
      <c r="O201" s="252"/>
      <c r="P201" s="252">
        <v>9871.59</v>
      </c>
      <c r="Q201" s="252"/>
      <c r="R201" s="252"/>
      <c r="S201" s="252"/>
      <c r="T201" s="252"/>
      <c r="U201" s="252"/>
      <c r="V201" s="68">
        <f t="shared" si="15"/>
        <v>9871.59</v>
      </c>
      <c r="W201" s="122"/>
      <c r="X201" s="234">
        <f t="shared" si="20"/>
        <v>9871.59</v>
      </c>
      <c r="Y201" s="252"/>
      <c r="Z201" s="252">
        <f>X201-Y201</f>
        <v>9871.59</v>
      </c>
      <c r="AA201">
        <f t="shared" si="14"/>
        <v>0</v>
      </c>
    </row>
    <row r="202" spans="1:27" s="89" customFormat="1" ht="15" customHeight="1" outlineLevel="1" x14ac:dyDescent="0.25">
      <c r="A202" s="255"/>
      <c r="B202" s="78" t="s">
        <v>215</v>
      </c>
      <c r="C202" s="255"/>
      <c r="D202" s="255"/>
      <c r="E202" s="255"/>
      <c r="F202" s="253"/>
      <c r="G202" s="111"/>
      <c r="H202" s="111"/>
      <c r="I202" s="253"/>
      <c r="J202" s="253"/>
      <c r="K202" s="253"/>
      <c r="L202" s="253"/>
      <c r="M202" s="253"/>
      <c r="N202" s="253"/>
      <c r="O202" s="253"/>
      <c r="P202" s="253"/>
      <c r="Q202" s="253"/>
      <c r="R202" s="253"/>
      <c r="S202" s="253"/>
      <c r="T202" s="253"/>
      <c r="U202" s="253"/>
      <c r="V202" s="68">
        <f t="shared" si="15"/>
        <v>0</v>
      </c>
      <c r="W202" s="122"/>
      <c r="X202" s="235"/>
      <c r="Y202" s="253"/>
      <c r="Z202" s="253"/>
      <c r="AA202">
        <f t="shared" si="14"/>
        <v>0</v>
      </c>
    </row>
    <row r="203" spans="1:27" s="89" customFormat="1" ht="15" customHeight="1" outlineLevel="1" x14ac:dyDescent="0.25">
      <c r="A203" s="255"/>
      <c r="B203" s="78" t="s">
        <v>239</v>
      </c>
      <c r="C203" s="255"/>
      <c r="D203" s="255"/>
      <c r="E203" s="255"/>
      <c r="F203" s="253"/>
      <c r="G203" s="111"/>
      <c r="H203" s="111"/>
      <c r="I203" s="253"/>
      <c r="J203" s="253"/>
      <c r="K203" s="253"/>
      <c r="L203" s="253"/>
      <c r="M203" s="253"/>
      <c r="N203" s="253"/>
      <c r="O203" s="253"/>
      <c r="P203" s="253"/>
      <c r="Q203" s="253"/>
      <c r="R203" s="253"/>
      <c r="S203" s="253"/>
      <c r="T203" s="253"/>
      <c r="U203" s="253"/>
      <c r="V203" s="68">
        <f t="shared" si="15"/>
        <v>0</v>
      </c>
      <c r="W203" s="122"/>
      <c r="X203" s="235"/>
      <c r="Y203" s="253"/>
      <c r="Z203" s="253"/>
      <c r="AA203">
        <f t="shared" si="14"/>
        <v>0</v>
      </c>
    </row>
    <row r="204" spans="1:27" s="89" customFormat="1" ht="15" customHeight="1" outlineLevel="1" x14ac:dyDescent="0.25">
      <c r="A204" s="255"/>
      <c r="B204" s="78" t="s">
        <v>241</v>
      </c>
      <c r="C204" s="255"/>
      <c r="D204" s="255"/>
      <c r="E204" s="255"/>
      <c r="F204" s="253"/>
      <c r="G204" s="111"/>
      <c r="H204" s="111"/>
      <c r="I204" s="253"/>
      <c r="J204" s="253"/>
      <c r="K204" s="253"/>
      <c r="L204" s="253"/>
      <c r="M204" s="253"/>
      <c r="N204" s="253"/>
      <c r="O204" s="253"/>
      <c r="P204" s="253"/>
      <c r="Q204" s="253"/>
      <c r="R204" s="253"/>
      <c r="S204" s="253"/>
      <c r="T204" s="253"/>
      <c r="U204" s="253"/>
      <c r="V204" s="68">
        <f t="shared" si="15"/>
        <v>0</v>
      </c>
      <c r="W204" s="122"/>
      <c r="X204" s="235"/>
      <c r="Y204" s="253"/>
      <c r="Z204" s="253"/>
      <c r="AA204">
        <f t="shared" si="14"/>
        <v>0</v>
      </c>
    </row>
    <row r="205" spans="1:27" s="89" customFormat="1" ht="15" customHeight="1" outlineLevel="1" x14ac:dyDescent="0.25">
      <c r="A205" s="255"/>
      <c r="B205" s="78" t="s">
        <v>242</v>
      </c>
      <c r="C205" s="255"/>
      <c r="D205" s="255"/>
      <c r="E205" s="255"/>
      <c r="F205" s="253"/>
      <c r="G205" s="111"/>
      <c r="H205" s="111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68">
        <f t="shared" si="15"/>
        <v>0</v>
      </c>
      <c r="W205" s="122"/>
      <c r="X205" s="235"/>
      <c r="Y205" s="253"/>
      <c r="Z205" s="253"/>
      <c r="AA205">
        <f t="shared" si="14"/>
        <v>0</v>
      </c>
    </row>
    <row r="206" spans="1:27" s="89" customFormat="1" ht="15" customHeight="1" outlineLevel="1" x14ac:dyDescent="0.25">
      <c r="A206" s="255"/>
      <c r="B206" s="78" t="s">
        <v>243</v>
      </c>
      <c r="C206" s="255"/>
      <c r="D206" s="255"/>
      <c r="E206" s="255"/>
      <c r="F206" s="253"/>
      <c r="G206" s="111"/>
      <c r="H206" s="111"/>
      <c r="I206" s="253"/>
      <c r="J206" s="253"/>
      <c r="K206" s="253"/>
      <c r="L206" s="253"/>
      <c r="M206" s="253"/>
      <c r="N206" s="253"/>
      <c r="O206" s="253"/>
      <c r="P206" s="253"/>
      <c r="Q206" s="253"/>
      <c r="R206" s="253"/>
      <c r="S206" s="253"/>
      <c r="T206" s="253"/>
      <c r="U206" s="253"/>
      <c r="V206" s="68">
        <f t="shared" si="15"/>
        <v>0</v>
      </c>
      <c r="W206" s="122"/>
      <c r="X206" s="235"/>
      <c r="Y206" s="253"/>
      <c r="Z206" s="253"/>
      <c r="AA206">
        <f t="shared" si="14"/>
        <v>0</v>
      </c>
    </row>
    <row r="207" spans="1:27" s="89" customFormat="1" ht="15" customHeight="1" outlineLevel="1" x14ac:dyDescent="0.25">
      <c r="A207" s="255"/>
      <c r="B207" s="78" t="s">
        <v>244</v>
      </c>
      <c r="C207" s="255"/>
      <c r="D207" s="255"/>
      <c r="E207" s="255"/>
      <c r="F207" s="253"/>
      <c r="G207" s="111"/>
      <c r="H207" s="111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68">
        <f t="shared" si="15"/>
        <v>0</v>
      </c>
      <c r="W207" s="122"/>
      <c r="X207" s="235"/>
      <c r="Y207" s="253"/>
      <c r="Z207" s="253"/>
      <c r="AA207">
        <f t="shared" si="14"/>
        <v>0</v>
      </c>
    </row>
    <row r="208" spans="1:27" s="89" customFormat="1" ht="15" customHeight="1" outlineLevel="1" x14ac:dyDescent="0.25">
      <c r="A208" s="255"/>
      <c r="B208" s="78" t="s">
        <v>246</v>
      </c>
      <c r="C208" s="255"/>
      <c r="D208" s="255"/>
      <c r="E208" s="255"/>
      <c r="F208" s="253"/>
      <c r="G208" s="111"/>
      <c r="H208" s="111"/>
      <c r="I208" s="253"/>
      <c r="J208" s="253"/>
      <c r="K208" s="253"/>
      <c r="L208" s="253"/>
      <c r="M208" s="253"/>
      <c r="N208" s="253"/>
      <c r="O208" s="253"/>
      <c r="P208" s="253"/>
      <c r="Q208" s="253"/>
      <c r="R208" s="253"/>
      <c r="S208" s="253"/>
      <c r="T208" s="253"/>
      <c r="U208" s="253"/>
      <c r="V208" s="68">
        <f t="shared" si="15"/>
        <v>0</v>
      </c>
      <c r="W208" s="122"/>
      <c r="X208" s="235"/>
      <c r="Y208" s="253"/>
      <c r="Z208" s="253"/>
      <c r="AA208">
        <f t="shared" si="14"/>
        <v>0</v>
      </c>
    </row>
    <row r="209" spans="1:27" s="89" customFormat="1" ht="15" customHeight="1" outlineLevel="1" x14ac:dyDescent="0.25">
      <c r="A209" s="255"/>
      <c r="B209" s="90" t="s">
        <v>236</v>
      </c>
      <c r="C209" s="255"/>
      <c r="D209" s="255"/>
      <c r="E209" s="255"/>
      <c r="F209" s="254"/>
      <c r="G209" s="112"/>
      <c r="H209" s="112"/>
      <c r="I209" s="254"/>
      <c r="J209" s="254"/>
      <c r="K209" s="254"/>
      <c r="L209" s="254"/>
      <c r="M209" s="254"/>
      <c r="N209" s="254"/>
      <c r="O209" s="254"/>
      <c r="P209" s="254"/>
      <c r="Q209" s="254"/>
      <c r="R209" s="254"/>
      <c r="S209" s="254"/>
      <c r="T209" s="254"/>
      <c r="U209" s="254"/>
      <c r="V209" s="68">
        <f t="shared" si="15"/>
        <v>0</v>
      </c>
      <c r="W209" s="122"/>
      <c r="X209" s="236"/>
      <c r="Y209" s="254"/>
      <c r="Z209" s="254"/>
      <c r="AA209">
        <f t="shared" si="14"/>
        <v>0</v>
      </c>
    </row>
    <row r="210" spans="1:27" s="89" customFormat="1" ht="15" customHeight="1" outlineLevel="1" x14ac:dyDescent="0.25">
      <c r="A210" s="255"/>
      <c r="B210" s="78" t="s">
        <v>240</v>
      </c>
      <c r="C210" s="255" t="s">
        <v>225</v>
      </c>
      <c r="D210" s="255" t="s">
        <v>248</v>
      </c>
      <c r="E210" s="255" t="s">
        <v>238</v>
      </c>
      <c r="F210" s="252"/>
      <c r="G210" s="110"/>
      <c r="H210" s="110"/>
      <c r="I210" s="255"/>
      <c r="J210" s="255"/>
      <c r="K210" s="255"/>
      <c r="L210" s="255"/>
      <c r="M210" s="255"/>
      <c r="N210" s="255"/>
      <c r="O210" s="255"/>
      <c r="P210" s="255"/>
      <c r="Q210" s="252">
        <v>6054.85</v>
      </c>
      <c r="R210" s="255"/>
      <c r="S210" s="255"/>
      <c r="T210" s="255"/>
      <c r="U210" s="255"/>
      <c r="V210" s="68">
        <f t="shared" si="15"/>
        <v>6054.85</v>
      </c>
      <c r="W210" s="122"/>
      <c r="X210" s="234">
        <f t="shared" si="20"/>
        <v>6054.85</v>
      </c>
      <c r="Y210" s="252"/>
      <c r="Z210" s="252">
        <f>X210-Y210</f>
        <v>6054.85</v>
      </c>
      <c r="AA210">
        <f t="shared" si="14"/>
        <v>0</v>
      </c>
    </row>
    <row r="211" spans="1:27" s="89" customFormat="1" ht="15" customHeight="1" outlineLevel="1" x14ac:dyDescent="0.25">
      <c r="A211" s="255"/>
      <c r="B211" s="78" t="s">
        <v>215</v>
      </c>
      <c r="C211" s="255"/>
      <c r="D211" s="255"/>
      <c r="E211" s="255"/>
      <c r="F211" s="253"/>
      <c r="G211" s="111"/>
      <c r="H211" s="111"/>
      <c r="I211" s="255"/>
      <c r="J211" s="255"/>
      <c r="K211" s="255"/>
      <c r="L211" s="255"/>
      <c r="M211" s="255"/>
      <c r="N211" s="255"/>
      <c r="O211" s="255"/>
      <c r="P211" s="255"/>
      <c r="Q211" s="253"/>
      <c r="R211" s="255"/>
      <c r="S211" s="255"/>
      <c r="T211" s="255"/>
      <c r="U211" s="255"/>
      <c r="V211" s="68">
        <f t="shared" si="15"/>
        <v>0</v>
      </c>
      <c r="W211" s="122"/>
      <c r="X211" s="235"/>
      <c r="Y211" s="253"/>
      <c r="Z211" s="253"/>
      <c r="AA211">
        <f t="shared" si="14"/>
        <v>0</v>
      </c>
    </row>
    <row r="212" spans="1:27" s="89" customFormat="1" ht="15" customHeight="1" outlineLevel="1" x14ac:dyDescent="0.25">
      <c r="A212" s="255"/>
      <c r="B212" s="78" t="s">
        <v>239</v>
      </c>
      <c r="C212" s="255"/>
      <c r="D212" s="255"/>
      <c r="E212" s="255"/>
      <c r="F212" s="253"/>
      <c r="G212" s="111"/>
      <c r="H212" s="111"/>
      <c r="I212" s="255"/>
      <c r="J212" s="255"/>
      <c r="K212" s="255"/>
      <c r="L212" s="255"/>
      <c r="M212" s="255"/>
      <c r="N212" s="255"/>
      <c r="O212" s="255"/>
      <c r="P212" s="255"/>
      <c r="Q212" s="253"/>
      <c r="R212" s="255"/>
      <c r="S212" s="255"/>
      <c r="T212" s="255"/>
      <c r="U212" s="255"/>
      <c r="V212" s="68">
        <f t="shared" si="15"/>
        <v>0</v>
      </c>
      <c r="W212" s="122"/>
      <c r="X212" s="235"/>
      <c r="Y212" s="253"/>
      <c r="Z212" s="253"/>
      <c r="AA212">
        <f t="shared" ref="AA212:AA261" si="21">S212+T212+U212</f>
        <v>0</v>
      </c>
    </row>
    <row r="213" spans="1:27" s="89" customFormat="1" ht="15" customHeight="1" outlineLevel="1" x14ac:dyDescent="0.25">
      <c r="A213" s="255"/>
      <c r="B213" s="78" t="s">
        <v>241</v>
      </c>
      <c r="C213" s="255"/>
      <c r="D213" s="255"/>
      <c r="E213" s="255"/>
      <c r="F213" s="253"/>
      <c r="G213" s="111"/>
      <c r="H213" s="111"/>
      <c r="I213" s="255"/>
      <c r="J213" s="255"/>
      <c r="K213" s="255"/>
      <c r="L213" s="255"/>
      <c r="M213" s="255"/>
      <c r="N213" s="255"/>
      <c r="O213" s="255"/>
      <c r="P213" s="255"/>
      <c r="Q213" s="253"/>
      <c r="R213" s="255"/>
      <c r="S213" s="255"/>
      <c r="T213" s="255"/>
      <c r="U213" s="255"/>
      <c r="V213" s="68">
        <f t="shared" ref="V213:V260" si="22">SUM(F213:U213)</f>
        <v>0</v>
      </c>
      <c r="W213" s="122"/>
      <c r="X213" s="235"/>
      <c r="Y213" s="253"/>
      <c r="Z213" s="253"/>
      <c r="AA213">
        <f t="shared" si="21"/>
        <v>0</v>
      </c>
    </row>
    <row r="214" spans="1:27" s="89" customFormat="1" ht="15" customHeight="1" outlineLevel="1" x14ac:dyDescent="0.25">
      <c r="A214" s="255"/>
      <c r="B214" s="78" t="s">
        <v>242</v>
      </c>
      <c r="C214" s="255"/>
      <c r="D214" s="255"/>
      <c r="E214" s="255"/>
      <c r="F214" s="253"/>
      <c r="G214" s="111"/>
      <c r="H214" s="111"/>
      <c r="I214" s="255"/>
      <c r="J214" s="255"/>
      <c r="K214" s="255"/>
      <c r="L214" s="255"/>
      <c r="M214" s="255"/>
      <c r="N214" s="255"/>
      <c r="O214" s="255"/>
      <c r="P214" s="255"/>
      <c r="Q214" s="253"/>
      <c r="R214" s="255"/>
      <c r="S214" s="255"/>
      <c r="T214" s="255"/>
      <c r="U214" s="255"/>
      <c r="V214" s="68">
        <f t="shared" si="22"/>
        <v>0</v>
      </c>
      <c r="W214" s="122"/>
      <c r="X214" s="235"/>
      <c r="Y214" s="253"/>
      <c r="Z214" s="253"/>
      <c r="AA214">
        <f t="shared" si="21"/>
        <v>0</v>
      </c>
    </row>
    <row r="215" spans="1:27" s="89" customFormat="1" ht="15" customHeight="1" outlineLevel="1" x14ac:dyDescent="0.25">
      <c r="A215" s="255"/>
      <c r="B215" s="78" t="s">
        <v>243</v>
      </c>
      <c r="C215" s="255"/>
      <c r="D215" s="255"/>
      <c r="E215" s="255"/>
      <c r="F215" s="253"/>
      <c r="G215" s="111"/>
      <c r="H215" s="111"/>
      <c r="I215" s="255"/>
      <c r="J215" s="255"/>
      <c r="K215" s="255"/>
      <c r="L215" s="255"/>
      <c r="M215" s="255"/>
      <c r="N215" s="255"/>
      <c r="O215" s="255"/>
      <c r="P215" s="255"/>
      <c r="Q215" s="253"/>
      <c r="R215" s="255"/>
      <c r="S215" s="255"/>
      <c r="T215" s="255"/>
      <c r="U215" s="255"/>
      <c r="V215" s="68">
        <f t="shared" si="22"/>
        <v>0</v>
      </c>
      <c r="W215" s="122"/>
      <c r="X215" s="235"/>
      <c r="Y215" s="253"/>
      <c r="Z215" s="253"/>
      <c r="AA215">
        <f t="shared" si="21"/>
        <v>0</v>
      </c>
    </row>
    <row r="216" spans="1:27" s="2" customFormat="1" ht="15" customHeight="1" outlineLevel="1" x14ac:dyDescent="0.25">
      <c r="A216" s="255"/>
      <c r="B216" s="78" t="s">
        <v>244</v>
      </c>
      <c r="C216" s="255"/>
      <c r="D216" s="255"/>
      <c r="E216" s="255"/>
      <c r="F216" s="253"/>
      <c r="G216" s="111"/>
      <c r="H216" s="111"/>
      <c r="I216" s="255"/>
      <c r="J216" s="255"/>
      <c r="K216" s="255"/>
      <c r="L216" s="255"/>
      <c r="M216" s="255"/>
      <c r="N216" s="255"/>
      <c r="O216" s="255"/>
      <c r="P216" s="255"/>
      <c r="Q216" s="253"/>
      <c r="R216" s="255"/>
      <c r="S216" s="255"/>
      <c r="T216" s="255"/>
      <c r="U216" s="255"/>
      <c r="V216" s="68">
        <f t="shared" si="22"/>
        <v>0</v>
      </c>
      <c r="W216" s="122"/>
      <c r="X216" s="235"/>
      <c r="Y216" s="253"/>
      <c r="Z216" s="253"/>
      <c r="AA216">
        <f t="shared" si="21"/>
        <v>0</v>
      </c>
    </row>
    <row r="217" spans="1:27" s="2" customFormat="1" ht="15" customHeight="1" outlineLevel="1" x14ac:dyDescent="0.25">
      <c r="A217" s="255"/>
      <c r="B217" s="78" t="s">
        <v>246</v>
      </c>
      <c r="C217" s="255"/>
      <c r="D217" s="255"/>
      <c r="E217" s="255"/>
      <c r="F217" s="253"/>
      <c r="G217" s="111"/>
      <c r="H217" s="111"/>
      <c r="I217" s="255"/>
      <c r="J217" s="255"/>
      <c r="K217" s="255"/>
      <c r="L217" s="255"/>
      <c r="M217" s="255"/>
      <c r="N217" s="255"/>
      <c r="O217" s="255"/>
      <c r="P217" s="255"/>
      <c r="Q217" s="253"/>
      <c r="R217" s="255"/>
      <c r="S217" s="255"/>
      <c r="T217" s="255"/>
      <c r="U217" s="255"/>
      <c r="V217" s="68">
        <f t="shared" si="22"/>
        <v>0</v>
      </c>
      <c r="W217" s="122"/>
      <c r="X217" s="235"/>
      <c r="Y217" s="253"/>
      <c r="Z217" s="253"/>
      <c r="AA217">
        <f t="shared" si="21"/>
        <v>0</v>
      </c>
    </row>
    <row r="218" spans="1:27" s="2" customFormat="1" ht="15" customHeight="1" outlineLevel="1" x14ac:dyDescent="0.25">
      <c r="A218" s="255"/>
      <c r="B218" s="90" t="s">
        <v>236</v>
      </c>
      <c r="C218" s="255"/>
      <c r="D218" s="255"/>
      <c r="E218" s="255"/>
      <c r="F218" s="254"/>
      <c r="G218" s="112"/>
      <c r="H218" s="112"/>
      <c r="I218" s="255"/>
      <c r="J218" s="255"/>
      <c r="K218" s="255"/>
      <c r="L218" s="255"/>
      <c r="M218" s="255"/>
      <c r="N218" s="255"/>
      <c r="O218" s="255"/>
      <c r="P218" s="255"/>
      <c r="Q218" s="254"/>
      <c r="R218" s="255"/>
      <c r="S218" s="255"/>
      <c r="T218" s="255"/>
      <c r="U218" s="255"/>
      <c r="V218" s="68">
        <f t="shared" si="22"/>
        <v>0</v>
      </c>
      <c r="W218" s="122"/>
      <c r="X218" s="236"/>
      <c r="Y218" s="254"/>
      <c r="Z218" s="254"/>
      <c r="AA218">
        <f t="shared" si="21"/>
        <v>0</v>
      </c>
    </row>
    <row r="219" spans="1:27" s="2" customFormat="1" ht="15" customHeight="1" outlineLevel="1" x14ac:dyDescent="0.25">
      <c r="A219" s="255"/>
      <c r="B219" s="78" t="s">
        <v>240</v>
      </c>
      <c r="C219" s="255" t="s">
        <v>225</v>
      </c>
      <c r="D219" s="255" t="s">
        <v>249</v>
      </c>
      <c r="E219" s="255" t="s">
        <v>238</v>
      </c>
      <c r="F219" s="249"/>
      <c r="G219" s="110"/>
      <c r="H219" s="110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>
        <v>3579.78</v>
      </c>
      <c r="S219" s="252"/>
      <c r="T219" s="252"/>
      <c r="U219" s="252"/>
      <c r="V219" s="68">
        <f t="shared" si="22"/>
        <v>3579.78</v>
      </c>
      <c r="W219" s="122"/>
      <c r="X219" s="234">
        <f>N219+O219+P219+Q219+R219</f>
        <v>3579.78</v>
      </c>
      <c r="Y219" s="252"/>
      <c r="Z219" s="252">
        <f>X219-Y219</f>
        <v>3579.78</v>
      </c>
      <c r="AA219">
        <f t="shared" si="21"/>
        <v>0</v>
      </c>
    </row>
    <row r="220" spans="1:27" s="2" customFormat="1" ht="15" customHeight="1" outlineLevel="1" x14ac:dyDescent="0.25">
      <c r="A220" s="255"/>
      <c r="B220" s="78" t="s">
        <v>215</v>
      </c>
      <c r="C220" s="255"/>
      <c r="D220" s="255"/>
      <c r="E220" s="255"/>
      <c r="F220" s="250"/>
      <c r="G220" s="111"/>
      <c r="H220" s="111"/>
      <c r="I220" s="253"/>
      <c r="J220" s="253"/>
      <c r="K220" s="253"/>
      <c r="L220" s="253"/>
      <c r="M220" s="253"/>
      <c r="N220" s="253"/>
      <c r="O220" s="253"/>
      <c r="P220" s="253"/>
      <c r="Q220" s="253"/>
      <c r="R220" s="253"/>
      <c r="S220" s="253"/>
      <c r="T220" s="253"/>
      <c r="U220" s="253"/>
      <c r="V220" s="68">
        <f t="shared" si="22"/>
        <v>0</v>
      </c>
      <c r="W220" s="122"/>
      <c r="X220" s="235"/>
      <c r="Y220" s="253"/>
      <c r="Z220" s="253"/>
      <c r="AA220">
        <f t="shared" si="21"/>
        <v>0</v>
      </c>
    </row>
    <row r="221" spans="1:27" s="2" customFormat="1" ht="15" customHeight="1" outlineLevel="1" x14ac:dyDescent="0.25">
      <c r="A221" s="255"/>
      <c r="B221" s="78" t="s">
        <v>239</v>
      </c>
      <c r="C221" s="255"/>
      <c r="D221" s="255"/>
      <c r="E221" s="255"/>
      <c r="F221" s="250"/>
      <c r="G221" s="111"/>
      <c r="H221" s="111"/>
      <c r="I221" s="253"/>
      <c r="J221" s="253"/>
      <c r="K221" s="253"/>
      <c r="L221" s="253"/>
      <c r="M221" s="253"/>
      <c r="N221" s="253"/>
      <c r="O221" s="253"/>
      <c r="P221" s="253"/>
      <c r="Q221" s="253"/>
      <c r="R221" s="253"/>
      <c r="S221" s="253"/>
      <c r="T221" s="253"/>
      <c r="U221" s="253"/>
      <c r="V221" s="68">
        <f t="shared" si="22"/>
        <v>0</v>
      </c>
      <c r="W221" s="122"/>
      <c r="X221" s="235"/>
      <c r="Y221" s="253"/>
      <c r="Z221" s="253"/>
      <c r="AA221">
        <f t="shared" si="21"/>
        <v>0</v>
      </c>
    </row>
    <row r="222" spans="1:27" s="2" customFormat="1" ht="15" customHeight="1" outlineLevel="1" x14ac:dyDescent="0.25">
      <c r="A222" s="255"/>
      <c r="B222" s="78" t="s">
        <v>241</v>
      </c>
      <c r="C222" s="255"/>
      <c r="D222" s="255"/>
      <c r="E222" s="255"/>
      <c r="F222" s="250"/>
      <c r="G222" s="111"/>
      <c r="H222" s="111"/>
      <c r="I222" s="253"/>
      <c r="J222" s="253"/>
      <c r="K222" s="253"/>
      <c r="L222" s="253"/>
      <c r="M222" s="253"/>
      <c r="N222" s="253"/>
      <c r="O222" s="253"/>
      <c r="P222" s="253"/>
      <c r="Q222" s="253"/>
      <c r="R222" s="253"/>
      <c r="S222" s="253"/>
      <c r="T222" s="253"/>
      <c r="U222" s="253"/>
      <c r="V222" s="68">
        <f t="shared" si="22"/>
        <v>0</v>
      </c>
      <c r="W222" s="122"/>
      <c r="X222" s="235"/>
      <c r="Y222" s="253"/>
      <c r="Z222" s="253"/>
      <c r="AA222">
        <f t="shared" si="21"/>
        <v>0</v>
      </c>
    </row>
    <row r="223" spans="1:27" s="2" customFormat="1" ht="15" customHeight="1" outlineLevel="1" x14ac:dyDescent="0.25">
      <c r="A223" s="255"/>
      <c r="B223" s="78" t="s">
        <v>242</v>
      </c>
      <c r="C223" s="255"/>
      <c r="D223" s="255"/>
      <c r="E223" s="255"/>
      <c r="F223" s="250"/>
      <c r="G223" s="111"/>
      <c r="H223" s="111"/>
      <c r="I223" s="253"/>
      <c r="J223" s="253"/>
      <c r="K223" s="253"/>
      <c r="L223" s="253"/>
      <c r="M223" s="253"/>
      <c r="N223" s="253"/>
      <c r="O223" s="253"/>
      <c r="P223" s="253"/>
      <c r="Q223" s="253"/>
      <c r="R223" s="253"/>
      <c r="S223" s="253"/>
      <c r="T223" s="253"/>
      <c r="U223" s="253"/>
      <c r="V223" s="68">
        <f t="shared" si="22"/>
        <v>0</v>
      </c>
      <c r="W223" s="122"/>
      <c r="X223" s="235"/>
      <c r="Y223" s="253"/>
      <c r="Z223" s="253"/>
      <c r="AA223">
        <f t="shared" si="21"/>
        <v>0</v>
      </c>
    </row>
    <row r="224" spans="1:27" s="2" customFormat="1" ht="15" customHeight="1" outlineLevel="1" x14ac:dyDescent="0.25">
      <c r="A224" s="255"/>
      <c r="B224" s="78" t="s">
        <v>243</v>
      </c>
      <c r="C224" s="255"/>
      <c r="D224" s="255"/>
      <c r="E224" s="255"/>
      <c r="F224" s="250"/>
      <c r="G224" s="111"/>
      <c r="H224" s="111"/>
      <c r="I224" s="253"/>
      <c r="J224" s="253"/>
      <c r="K224" s="253"/>
      <c r="L224" s="253"/>
      <c r="M224" s="253"/>
      <c r="N224" s="253"/>
      <c r="O224" s="253"/>
      <c r="P224" s="253"/>
      <c r="Q224" s="253"/>
      <c r="R224" s="253"/>
      <c r="S224" s="253"/>
      <c r="T224" s="253"/>
      <c r="U224" s="253"/>
      <c r="V224" s="68">
        <f t="shared" si="22"/>
        <v>0</v>
      </c>
      <c r="W224" s="122"/>
      <c r="X224" s="235"/>
      <c r="Y224" s="253"/>
      <c r="Z224" s="253"/>
      <c r="AA224">
        <f t="shared" si="21"/>
        <v>0</v>
      </c>
    </row>
    <row r="225" spans="1:27" s="2" customFormat="1" ht="15" customHeight="1" outlineLevel="1" x14ac:dyDescent="0.25">
      <c r="A225" s="255"/>
      <c r="B225" s="78" t="s">
        <v>244</v>
      </c>
      <c r="C225" s="255"/>
      <c r="D225" s="255"/>
      <c r="E225" s="255"/>
      <c r="F225" s="250"/>
      <c r="G225" s="111"/>
      <c r="H225" s="111"/>
      <c r="I225" s="253"/>
      <c r="J225" s="253"/>
      <c r="K225" s="253"/>
      <c r="L225" s="253"/>
      <c r="M225" s="253"/>
      <c r="N225" s="253"/>
      <c r="O225" s="253"/>
      <c r="P225" s="253"/>
      <c r="Q225" s="253"/>
      <c r="R225" s="253"/>
      <c r="S225" s="253"/>
      <c r="T225" s="253"/>
      <c r="U225" s="253"/>
      <c r="V225" s="68">
        <f t="shared" si="22"/>
        <v>0</v>
      </c>
      <c r="W225" s="122"/>
      <c r="X225" s="235"/>
      <c r="Y225" s="253"/>
      <c r="Z225" s="253"/>
      <c r="AA225">
        <f t="shared" si="21"/>
        <v>0</v>
      </c>
    </row>
    <row r="226" spans="1:27" s="2" customFormat="1" ht="15" customHeight="1" outlineLevel="1" x14ac:dyDescent="0.25">
      <c r="A226" s="255"/>
      <c r="B226" s="78" t="s">
        <v>246</v>
      </c>
      <c r="C226" s="255"/>
      <c r="D226" s="255"/>
      <c r="E226" s="255"/>
      <c r="F226" s="250"/>
      <c r="G226" s="111"/>
      <c r="H226" s="111"/>
      <c r="I226" s="253"/>
      <c r="J226" s="253"/>
      <c r="K226" s="253"/>
      <c r="L226" s="253"/>
      <c r="M226" s="253"/>
      <c r="N226" s="253"/>
      <c r="O226" s="253"/>
      <c r="P226" s="253"/>
      <c r="Q226" s="253"/>
      <c r="R226" s="253"/>
      <c r="S226" s="253"/>
      <c r="T226" s="253"/>
      <c r="U226" s="253"/>
      <c r="V226" s="68">
        <f t="shared" si="22"/>
        <v>0</v>
      </c>
      <c r="W226" s="122"/>
      <c r="X226" s="235"/>
      <c r="Y226" s="253"/>
      <c r="Z226" s="253"/>
      <c r="AA226">
        <f t="shared" si="21"/>
        <v>0</v>
      </c>
    </row>
    <row r="227" spans="1:27" s="2" customFormat="1" ht="15" customHeight="1" outlineLevel="1" x14ac:dyDescent="0.25">
      <c r="A227" s="255"/>
      <c r="B227" s="90" t="s">
        <v>236</v>
      </c>
      <c r="C227" s="255"/>
      <c r="D227" s="255"/>
      <c r="E227" s="255"/>
      <c r="F227" s="250"/>
      <c r="G227" s="111"/>
      <c r="H227" s="111"/>
      <c r="I227" s="253"/>
      <c r="J227" s="253"/>
      <c r="K227" s="253"/>
      <c r="L227" s="253"/>
      <c r="M227" s="253"/>
      <c r="N227" s="253"/>
      <c r="O227" s="253"/>
      <c r="P227" s="253"/>
      <c r="Q227" s="253"/>
      <c r="R227" s="253"/>
      <c r="S227" s="253"/>
      <c r="T227" s="253"/>
      <c r="U227" s="253"/>
      <c r="V227" s="68">
        <f t="shared" si="22"/>
        <v>0</v>
      </c>
      <c r="W227" s="122"/>
      <c r="X227" s="235"/>
      <c r="Y227" s="253"/>
      <c r="Z227" s="253"/>
      <c r="AA227">
        <f t="shared" si="21"/>
        <v>0</v>
      </c>
    </row>
    <row r="228" spans="1:27" s="2" customFormat="1" ht="15" customHeight="1" outlineLevel="1" x14ac:dyDescent="0.25">
      <c r="A228" s="255"/>
      <c r="B228" s="78" t="s">
        <v>250</v>
      </c>
      <c r="C228" s="255"/>
      <c r="D228" s="255"/>
      <c r="E228" s="255"/>
      <c r="F228" s="251"/>
      <c r="G228" s="112"/>
      <c r="H228" s="112"/>
      <c r="I228" s="254"/>
      <c r="J228" s="254"/>
      <c r="K228" s="254"/>
      <c r="L228" s="254"/>
      <c r="M228" s="254"/>
      <c r="N228" s="254"/>
      <c r="O228" s="254"/>
      <c r="P228" s="254"/>
      <c r="Q228" s="254"/>
      <c r="R228" s="254"/>
      <c r="S228" s="254"/>
      <c r="T228" s="254"/>
      <c r="U228" s="254"/>
      <c r="V228" s="68">
        <f t="shared" si="22"/>
        <v>0</v>
      </c>
      <c r="W228" s="122"/>
      <c r="X228" s="236"/>
      <c r="Y228" s="254"/>
      <c r="Z228" s="254"/>
      <c r="AA228">
        <f t="shared" si="21"/>
        <v>0</v>
      </c>
    </row>
    <row r="229" spans="1:27" s="2" customFormat="1" ht="15" customHeight="1" outlineLevel="1" x14ac:dyDescent="0.25">
      <c r="A229" s="243"/>
      <c r="B229" s="85" t="s">
        <v>240</v>
      </c>
      <c r="C229" s="243" t="s">
        <v>225</v>
      </c>
      <c r="D229" s="246" t="s">
        <v>570</v>
      </c>
      <c r="E229" s="249" t="s">
        <v>238</v>
      </c>
      <c r="F229" s="249"/>
      <c r="G229" s="111"/>
      <c r="H229" s="111"/>
      <c r="I229" s="249"/>
      <c r="J229" s="249"/>
      <c r="K229" s="249"/>
      <c r="L229" s="249"/>
      <c r="M229" s="249"/>
      <c r="N229" s="249"/>
      <c r="O229" s="249"/>
      <c r="P229" s="249"/>
      <c r="Q229" s="249"/>
      <c r="R229" s="249"/>
      <c r="S229" s="249">
        <v>17887.650000000001</v>
      </c>
      <c r="T229" s="249"/>
      <c r="U229" s="249"/>
      <c r="V229" s="68">
        <f t="shared" si="22"/>
        <v>17887.650000000001</v>
      </c>
      <c r="W229" s="122"/>
      <c r="X229" s="234">
        <f>N229+O229+P229+Q229+R229</f>
        <v>0</v>
      </c>
      <c r="Y229" s="237"/>
      <c r="Z229" s="237">
        <f>X229-Y229</f>
        <v>0</v>
      </c>
      <c r="AA229">
        <f t="shared" si="21"/>
        <v>17887.650000000001</v>
      </c>
    </row>
    <row r="230" spans="1:27" s="2" customFormat="1" ht="15" customHeight="1" outlineLevel="1" x14ac:dyDescent="0.25">
      <c r="A230" s="244"/>
      <c r="B230" s="85" t="s">
        <v>215</v>
      </c>
      <c r="C230" s="244"/>
      <c r="D230" s="247"/>
      <c r="E230" s="250"/>
      <c r="F230" s="250"/>
      <c r="G230" s="111"/>
      <c r="H230" s="111"/>
      <c r="I230" s="250"/>
      <c r="J230" s="250"/>
      <c r="K230" s="250"/>
      <c r="L230" s="250"/>
      <c r="M230" s="250"/>
      <c r="N230" s="250"/>
      <c r="O230" s="250"/>
      <c r="P230" s="250"/>
      <c r="Q230" s="250"/>
      <c r="R230" s="250"/>
      <c r="S230" s="250"/>
      <c r="T230" s="250"/>
      <c r="U230" s="250"/>
      <c r="V230" s="68">
        <f t="shared" si="22"/>
        <v>0</v>
      </c>
      <c r="W230" s="122"/>
      <c r="X230" s="235"/>
      <c r="Y230" s="238"/>
      <c r="Z230" s="238"/>
      <c r="AA230">
        <f t="shared" si="21"/>
        <v>0</v>
      </c>
    </row>
    <row r="231" spans="1:27" s="2" customFormat="1" ht="15" customHeight="1" outlineLevel="1" x14ac:dyDescent="0.25">
      <c r="A231" s="244"/>
      <c r="B231" s="85" t="s">
        <v>239</v>
      </c>
      <c r="C231" s="244"/>
      <c r="D231" s="247"/>
      <c r="E231" s="250"/>
      <c r="F231" s="250"/>
      <c r="G231" s="111"/>
      <c r="H231" s="111"/>
      <c r="I231" s="250"/>
      <c r="J231" s="250"/>
      <c r="K231" s="250"/>
      <c r="L231" s="250"/>
      <c r="M231" s="250"/>
      <c r="N231" s="250"/>
      <c r="O231" s="250"/>
      <c r="P231" s="250"/>
      <c r="Q231" s="250"/>
      <c r="R231" s="250"/>
      <c r="S231" s="250"/>
      <c r="T231" s="250"/>
      <c r="U231" s="250"/>
      <c r="V231" s="68">
        <f t="shared" si="22"/>
        <v>0</v>
      </c>
      <c r="W231" s="122"/>
      <c r="X231" s="235"/>
      <c r="Y231" s="238"/>
      <c r="Z231" s="238"/>
      <c r="AA231">
        <f t="shared" si="21"/>
        <v>0</v>
      </c>
    </row>
    <row r="232" spans="1:27" s="2" customFormat="1" ht="15" customHeight="1" outlineLevel="1" x14ac:dyDescent="0.25">
      <c r="A232" s="244"/>
      <c r="B232" s="85" t="s">
        <v>241</v>
      </c>
      <c r="C232" s="244"/>
      <c r="D232" s="247"/>
      <c r="E232" s="250"/>
      <c r="F232" s="250"/>
      <c r="G232" s="111"/>
      <c r="H232" s="111"/>
      <c r="I232" s="250"/>
      <c r="J232" s="250"/>
      <c r="K232" s="250"/>
      <c r="L232" s="250"/>
      <c r="M232" s="250"/>
      <c r="N232" s="250"/>
      <c r="O232" s="250"/>
      <c r="P232" s="250"/>
      <c r="Q232" s="250"/>
      <c r="R232" s="250"/>
      <c r="S232" s="250"/>
      <c r="T232" s="250"/>
      <c r="U232" s="250"/>
      <c r="V232" s="68">
        <f t="shared" si="22"/>
        <v>0</v>
      </c>
      <c r="W232" s="122"/>
      <c r="X232" s="235"/>
      <c r="Y232" s="238"/>
      <c r="Z232" s="238"/>
      <c r="AA232">
        <f t="shared" si="21"/>
        <v>0</v>
      </c>
    </row>
    <row r="233" spans="1:27" s="2" customFormat="1" ht="15" customHeight="1" outlineLevel="1" x14ac:dyDescent="0.25">
      <c r="A233" s="244"/>
      <c r="B233" s="85" t="s">
        <v>242</v>
      </c>
      <c r="C233" s="244"/>
      <c r="D233" s="247"/>
      <c r="E233" s="250"/>
      <c r="F233" s="250"/>
      <c r="G233" s="111"/>
      <c r="H233" s="111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  <c r="V233" s="68">
        <f t="shared" si="22"/>
        <v>0</v>
      </c>
      <c r="W233" s="122"/>
      <c r="X233" s="235"/>
      <c r="Y233" s="238"/>
      <c r="Z233" s="238"/>
      <c r="AA233">
        <f t="shared" si="21"/>
        <v>0</v>
      </c>
    </row>
    <row r="234" spans="1:27" s="2" customFormat="1" ht="15" customHeight="1" outlineLevel="1" x14ac:dyDescent="0.25">
      <c r="A234" s="244"/>
      <c r="B234" s="85" t="s">
        <v>243</v>
      </c>
      <c r="C234" s="244"/>
      <c r="D234" s="247"/>
      <c r="E234" s="250"/>
      <c r="F234" s="250"/>
      <c r="G234" s="111"/>
      <c r="H234" s="111"/>
      <c r="I234" s="250"/>
      <c r="J234" s="250"/>
      <c r="K234" s="250"/>
      <c r="L234" s="250"/>
      <c r="M234" s="250"/>
      <c r="N234" s="250"/>
      <c r="O234" s="250"/>
      <c r="P234" s="250"/>
      <c r="Q234" s="250"/>
      <c r="R234" s="250"/>
      <c r="S234" s="250"/>
      <c r="T234" s="250"/>
      <c r="U234" s="250"/>
      <c r="V234" s="68">
        <f t="shared" si="22"/>
        <v>0</v>
      </c>
      <c r="W234" s="122"/>
      <c r="X234" s="235"/>
      <c r="Y234" s="238"/>
      <c r="Z234" s="238"/>
      <c r="AA234">
        <f t="shared" si="21"/>
        <v>0</v>
      </c>
    </row>
    <row r="235" spans="1:27" s="2" customFormat="1" ht="15" customHeight="1" outlineLevel="1" x14ac:dyDescent="0.25">
      <c r="A235" s="244"/>
      <c r="B235" s="85" t="s">
        <v>244</v>
      </c>
      <c r="C235" s="244"/>
      <c r="D235" s="247"/>
      <c r="E235" s="250"/>
      <c r="F235" s="250"/>
      <c r="G235" s="111"/>
      <c r="H235" s="111"/>
      <c r="I235" s="250"/>
      <c r="J235" s="250"/>
      <c r="K235" s="250"/>
      <c r="L235" s="250"/>
      <c r="M235" s="250"/>
      <c r="N235" s="250"/>
      <c r="O235" s="250"/>
      <c r="P235" s="250"/>
      <c r="Q235" s="250"/>
      <c r="R235" s="250"/>
      <c r="S235" s="250"/>
      <c r="T235" s="250"/>
      <c r="U235" s="250"/>
      <c r="V235" s="68">
        <f t="shared" si="22"/>
        <v>0</v>
      </c>
      <c r="W235" s="122"/>
      <c r="X235" s="235"/>
      <c r="Y235" s="238"/>
      <c r="Z235" s="238"/>
      <c r="AA235">
        <f t="shared" si="21"/>
        <v>0</v>
      </c>
    </row>
    <row r="236" spans="1:27" s="2" customFormat="1" ht="15" customHeight="1" outlineLevel="1" x14ac:dyDescent="0.25">
      <c r="A236" s="244"/>
      <c r="B236" s="85" t="s">
        <v>571</v>
      </c>
      <c r="C236" s="244"/>
      <c r="D236" s="247"/>
      <c r="E236" s="250"/>
      <c r="F236" s="250"/>
      <c r="G236" s="111"/>
      <c r="H236" s="111"/>
      <c r="I236" s="250"/>
      <c r="J236" s="250"/>
      <c r="K236" s="250"/>
      <c r="L236" s="250"/>
      <c r="M236" s="250"/>
      <c r="N236" s="250"/>
      <c r="O236" s="250"/>
      <c r="P236" s="250"/>
      <c r="Q236" s="250"/>
      <c r="R236" s="250"/>
      <c r="S236" s="250"/>
      <c r="T236" s="250"/>
      <c r="U236" s="250"/>
      <c r="V236" s="68">
        <f t="shared" si="22"/>
        <v>0</v>
      </c>
      <c r="W236" s="122"/>
      <c r="X236" s="235"/>
      <c r="Y236" s="238"/>
      <c r="Z236" s="238"/>
      <c r="AA236">
        <f t="shared" si="21"/>
        <v>0</v>
      </c>
    </row>
    <row r="237" spans="1:27" s="2" customFormat="1" ht="15" customHeight="1" outlineLevel="1" x14ac:dyDescent="0.25">
      <c r="A237" s="244"/>
      <c r="B237" s="85" t="s">
        <v>246</v>
      </c>
      <c r="C237" s="244"/>
      <c r="D237" s="247"/>
      <c r="E237" s="250"/>
      <c r="F237" s="250"/>
      <c r="G237" s="111"/>
      <c r="H237" s="111"/>
      <c r="I237" s="250"/>
      <c r="J237" s="250"/>
      <c r="K237" s="250"/>
      <c r="L237" s="250"/>
      <c r="M237" s="250"/>
      <c r="N237" s="250"/>
      <c r="O237" s="250"/>
      <c r="P237" s="250"/>
      <c r="Q237" s="250"/>
      <c r="R237" s="250"/>
      <c r="S237" s="250"/>
      <c r="T237" s="250"/>
      <c r="U237" s="250"/>
      <c r="V237" s="68">
        <f t="shared" si="22"/>
        <v>0</v>
      </c>
      <c r="W237" s="122"/>
      <c r="X237" s="235"/>
      <c r="Y237" s="238"/>
      <c r="Z237" s="238"/>
      <c r="AA237">
        <f t="shared" si="21"/>
        <v>0</v>
      </c>
    </row>
    <row r="238" spans="1:27" s="2" customFormat="1" ht="15" customHeight="1" outlineLevel="1" x14ac:dyDescent="0.25">
      <c r="A238" s="244"/>
      <c r="B238" s="85" t="s">
        <v>236</v>
      </c>
      <c r="C238" s="244"/>
      <c r="D238" s="247"/>
      <c r="E238" s="250"/>
      <c r="F238" s="250"/>
      <c r="G238" s="111"/>
      <c r="H238" s="111"/>
      <c r="I238" s="250"/>
      <c r="J238" s="250"/>
      <c r="K238" s="250"/>
      <c r="L238" s="250"/>
      <c r="M238" s="250"/>
      <c r="N238" s="250"/>
      <c r="O238" s="250"/>
      <c r="P238" s="250"/>
      <c r="Q238" s="250"/>
      <c r="R238" s="250"/>
      <c r="S238" s="250"/>
      <c r="T238" s="250"/>
      <c r="U238" s="250"/>
      <c r="V238" s="68">
        <f t="shared" si="22"/>
        <v>0</v>
      </c>
      <c r="W238" s="122"/>
      <c r="X238" s="235"/>
      <c r="Y238" s="238"/>
      <c r="Z238" s="238"/>
      <c r="AA238">
        <f t="shared" si="21"/>
        <v>0</v>
      </c>
    </row>
    <row r="239" spans="1:27" s="2" customFormat="1" ht="15" customHeight="1" outlineLevel="1" x14ac:dyDescent="0.25">
      <c r="A239" s="245"/>
      <c r="B239" s="85" t="s">
        <v>250</v>
      </c>
      <c r="C239" s="245"/>
      <c r="D239" s="248"/>
      <c r="E239" s="251"/>
      <c r="F239" s="251"/>
      <c r="G239" s="112"/>
      <c r="H239" s="112"/>
      <c r="I239" s="251"/>
      <c r="J239" s="251"/>
      <c r="K239" s="251"/>
      <c r="L239" s="251"/>
      <c r="M239" s="251"/>
      <c r="N239" s="251"/>
      <c r="O239" s="251"/>
      <c r="P239" s="251"/>
      <c r="Q239" s="251"/>
      <c r="R239" s="251"/>
      <c r="S239" s="251"/>
      <c r="T239" s="251"/>
      <c r="U239" s="251"/>
      <c r="V239" s="68">
        <f t="shared" si="22"/>
        <v>0</v>
      </c>
      <c r="W239" s="122"/>
      <c r="X239" s="236"/>
      <c r="Y239" s="239"/>
      <c r="Z239" s="239"/>
      <c r="AA239">
        <f t="shared" si="21"/>
        <v>0</v>
      </c>
    </row>
    <row r="240" spans="1:27" s="2" customFormat="1" ht="15" customHeight="1" outlineLevel="1" x14ac:dyDescent="0.25">
      <c r="A240" s="240"/>
      <c r="B240" s="85" t="s">
        <v>240</v>
      </c>
      <c r="C240" s="243" t="s">
        <v>225</v>
      </c>
      <c r="D240" s="246" t="s">
        <v>572</v>
      </c>
      <c r="E240" s="249" t="s">
        <v>238</v>
      </c>
      <c r="F240" s="249"/>
      <c r="G240" s="111"/>
      <c r="H240" s="11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>
        <v>11793.45</v>
      </c>
      <c r="U240" s="231"/>
      <c r="V240" s="68">
        <f t="shared" si="22"/>
        <v>11793.45</v>
      </c>
      <c r="W240" s="122"/>
      <c r="X240" s="234">
        <f>N240+O240+P240+Q240+R240</f>
        <v>0</v>
      </c>
      <c r="Y240" s="231"/>
      <c r="Z240" s="237">
        <f>X240-Y240</f>
        <v>0</v>
      </c>
      <c r="AA240">
        <f t="shared" si="21"/>
        <v>11793.45</v>
      </c>
    </row>
    <row r="241" spans="1:27" s="2" customFormat="1" ht="15" customHeight="1" outlineLevel="1" x14ac:dyDescent="0.25">
      <c r="A241" s="241"/>
      <c r="B241" s="85" t="s">
        <v>215</v>
      </c>
      <c r="C241" s="244"/>
      <c r="D241" s="247"/>
      <c r="E241" s="250"/>
      <c r="F241" s="250"/>
      <c r="G241" s="111"/>
      <c r="H241" s="111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68">
        <f t="shared" si="22"/>
        <v>0</v>
      </c>
      <c r="W241" s="122"/>
      <c r="X241" s="235"/>
      <c r="Y241" s="232"/>
      <c r="Z241" s="238"/>
      <c r="AA241">
        <f t="shared" si="21"/>
        <v>0</v>
      </c>
    </row>
    <row r="242" spans="1:27" s="2" customFormat="1" ht="15" customHeight="1" outlineLevel="1" x14ac:dyDescent="0.25">
      <c r="A242" s="241"/>
      <c r="B242" s="85" t="s">
        <v>239</v>
      </c>
      <c r="C242" s="244"/>
      <c r="D242" s="247"/>
      <c r="E242" s="250"/>
      <c r="F242" s="250"/>
      <c r="G242" s="111"/>
      <c r="H242" s="111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68">
        <f t="shared" si="22"/>
        <v>0</v>
      </c>
      <c r="W242" s="122"/>
      <c r="X242" s="235"/>
      <c r="Y242" s="232"/>
      <c r="Z242" s="238"/>
      <c r="AA242">
        <f t="shared" si="21"/>
        <v>0</v>
      </c>
    </row>
    <row r="243" spans="1:27" s="2" customFormat="1" ht="15" customHeight="1" outlineLevel="1" x14ac:dyDescent="0.25">
      <c r="A243" s="241"/>
      <c r="B243" s="85" t="s">
        <v>241</v>
      </c>
      <c r="C243" s="244"/>
      <c r="D243" s="247"/>
      <c r="E243" s="250"/>
      <c r="F243" s="250"/>
      <c r="G243" s="111"/>
      <c r="H243" s="111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68">
        <f t="shared" si="22"/>
        <v>0</v>
      </c>
      <c r="W243" s="122"/>
      <c r="X243" s="235"/>
      <c r="Y243" s="232"/>
      <c r="Z243" s="238"/>
      <c r="AA243">
        <f t="shared" si="21"/>
        <v>0</v>
      </c>
    </row>
    <row r="244" spans="1:27" s="2" customFormat="1" ht="15" customHeight="1" outlineLevel="1" x14ac:dyDescent="0.25">
      <c r="A244" s="241"/>
      <c r="B244" s="85" t="s">
        <v>242</v>
      </c>
      <c r="C244" s="244"/>
      <c r="D244" s="247"/>
      <c r="E244" s="250"/>
      <c r="F244" s="250"/>
      <c r="G244" s="111"/>
      <c r="H244" s="111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68">
        <f t="shared" si="22"/>
        <v>0</v>
      </c>
      <c r="W244" s="122"/>
      <c r="X244" s="235"/>
      <c r="Y244" s="232"/>
      <c r="Z244" s="238"/>
      <c r="AA244">
        <f t="shared" si="21"/>
        <v>0</v>
      </c>
    </row>
    <row r="245" spans="1:27" s="2" customFormat="1" ht="15" customHeight="1" outlineLevel="1" x14ac:dyDescent="0.25">
      <c r="A245" s="241"/>
      <c r="B245" s="85" t="s">
        <v>243</v>
      </c>
      <c r="C245" s="244"/>
      <c r="D245" s="247"/>
      <c r="E245" s="250"/>
      <c r="F245" s="250"/>
      <c r="G245" s="111"/>
      <c r="H245" s="111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68">
        <f t="shared" si="22"/>
        <v>0</v>
      </c>
      <c r="W245" s="122"/>
      <c r="X245" s="235"/>
      <c r="Y245" s="232"/>
      <c r="Z245" s="238"/>
      <c r="AA245">
        <f t="shared" si="21"/>
        <v>0</v>
      </c>
    </row>
    <row r="246" spans="1:27" s="2" customFormat="1" ht="15" customHeight="1" outlineLevel="1" x14ac:dyDescent="0.25">
      <c r="A246" s="241"/>
      <c r="B246" s="85" t="s">
        <v>244</v>
      </c>
      <c r="C246" s="244"/>
      <c r="D246" s="247"/>
      <c r="E246" s="250"/>
      <c r="F246" s="250"/>
      <c r="G246" s="111"/>
      <c r="H246" s="111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68">
        <f t="shared" si="22"/>
        <v>0</v>
      </c>
      <c r="W246" s="122"/>
      <c r="X246" s="235"/>
      <c r="Y246" s="232"/>
      <c r="Z246" s="238"/>
      <c r="AA246">
        <f t="shared" si="21"/>
        <v>0</v>
      </c>
    </row>
    <row r="247" spans="1:27" s="2" customFormat="1" ht="15" customHeight="1" outlineLevel="1" x14ac:dyDescent="0.25">
      <c r="A247" s="241"/>
      <c r="B247" s="85" t="s">
        <v>571</v>
      </c>
      <c r="C247" s="244"/>
      <c r="D247" s="247"/>
      <c r="E247" s="250"/>
      <c r="F247" s="250"/>
      <c r="G247" s="111"/>
      <c r="H247" s="111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68">
        <f t="shared" si="22"/>
        <v>0</v>
      </c>
      <c r="W247" s="122"/>
      <c r="X247" s="235"/>
      <c r="Y247" s="232"/>
      <c r="Z247" s="238"/>
      <c r="AA247">
        <f t="shared" si="21"/>
        <v>0</v>
      </c>
    </row>
    <row r="248" spans="1:27" s="2" customFormat="1" ht="15" customHeight="1" outlineLevel="1" x14ac:dyDescent="0.25">
      <c r="A248" s="241"/>
      <c r="B248" s="85" t="s">
        <v>246</v>
      </c>
      <c r="C248" s="244"/>
      <c r="D248" s="247"/>
      <c r="E248" s="250"/>
      <c r="F248" s="250"/>
      <c r="G248" s="111"/>
      <c r="H248" s="111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68">
        <f t="shared" si="22"/>
        <v>0</v>
      </c>
      <c r="W248" s="122"/>
      <c r="X248" s="235"/>
      <c r="Y248" s="232"/>
      <c r="Z248" s="238"/>
      <c r="AA248">
        <f t="shared" si="21"/>
        <v>0</v>
      </c>
    </row>
    <row r="249" spans="1:27" s="2" customFormat="1" ht="15" customHeight="1" outlineLevel="1" x14ac:dyDescent="0.25">
      <c r="A249" s="241"/>
      <c r="B249" s="85" t="s">
        <v>236</v>
      </c>
      <c r="C249" s="244"/>
      <c r="D249" s="247"/>
      <c r="E249" s="250"/>
      <c r="F249" s="250"/>
      <c r="G249" s="111"/>
      <c r="H249" s="111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68">
        <f t="shared" si="22"/>
        <v>0</v>
      </c>
      <c r="W249" s="122"/>
      <c r="X249" s="235"/>
      <c r="Y249" s="232"/>
      <c r="Z249" s="238"/>
      <c r="AA249">
        <f t="shared" si="21"/>
        <v>0</v>
      </c>
    </row>
    <row r="250" spans="1:27" s="2" customFormat="1" ht="15" customHeight="1" outlineLevel="1" x14ac:dyDescent="0.25">
      <c r="A250" s="242"/>
      <c r="B250" s="85" t="s">
        <v>250</v>
      </c>
      <c r="C250" s="245"/>
      <c r="D250" s="248"/>
      <c r="E250" s="251"/>
      <c r="F250" s="251"/>
      <c r="G250" s="112"/>
      <c r="H250" s="112"/>
      <c r="I250" s="233"/>
      <c r="J250" s="233"/>
      <c r="K250" s="233"/>
      <c r="L250" s="233"/>
      <c r="M250" s="233"/>
      <c r="N250" s="233"/>
      <c r="O250" s="233"/>
      <c r="P250" s="233"/>
      <c r="Q250" s="233"/>
      <c r="R250" s="233"/>
      <c r="S250" s="233"/>
      <c r="T250" s="233"/>
      <c r="U250" s="233"/>
      <c r="V250" s="68">
        <f t="shared" si="22"/>
        <v>0</v>
      </c>
      <c r="W250" s="122"/>
      <c r="X250" s="236"/>
      <c r="Y250" s="233"/>
      <c r="Z250" s="239"/>
      <c r="AA250">
        <f t="shared" si="21"/>
        <v>0</v>
      </c>
    </row>
    <row r="251" spans="1:27" s="2" customFormat="1" ht="15" customHeight="1" outlineLevel="1" x14ac:dyDescent="0.25">
      <c r="A251" s="240"/>
      <c r="B251" s="85" t="s">
        <v>240</v>
      </c>
      <c r="C251" s="243" t="s">
        <v>225</v>
      </c>
      <c r="D251" s="246" t="s">
        <v>573</v>
      </c>
      <c r="E251" s="249" t="s">
        <v>238</v>
      </c>
      <c r="F251" s="111"/>
      <c r="G251" s="111"/>
      <c r="H251" s="11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>
        <f>20353.45-4029</f>
        <v>16324.45</v>
      </c>
      <c r="V251" s="68">
        <f t="shared" si="22"/>
        <v>16324.45</v>
      </c>
      <c r="W251" s="122"/>
      <c r="X251" s="234">
        <f>N251+O251+P251+Q251+R251</f>
        <v>0</v>
      </c>
      <c r="Y251" s="231"/>
      <c r="Z251" s="237">
        <f>X251-Y251</f>
        <v>0</v>
      </c>
      <c r="AA251">
        <f t="shared" si="21"/>
        <v>16324.45</v>
      </c>
    </row>
    <row r="252" spans="1:27" s="2" customFormat="1" ht="15" customHeight="1" outlineLevel="1" x14ac:dyDescent="0.25">
      <c r="A252" s="241"/>
      <c r="B252" s="85" t="s">
        <v>215</v>
      </c>
      <c r="C252" s="244"/>
      <c r="D252" s="247"/>
      <c r="E252" s="250"/>
      <c r="F252" s="111"/>
      <c r="G252" s="111"/>
      <c r="H252" s="111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68">
        <f t="shared" si="22"/>
        <v>0</v>
      </c>
      <c r="W252" s="122"/>
      <c r="X252" s="235"/>
      <c r="Y252" s="232"/>
      <c r="Z252" s="238"/>
      <c r="AA252">
        <f t="shared" si="21"/>
        <v>0</v>
      </c>
    </row>
    <row r="253" spans="1:27" s="2" customFormat="1" ht="15" customHeight="1" outlineLevel="1" x14ac:dyDescent="0.25">
      <c r="A253" s="241"/>
      <c r="B253" s="85" t="s">
        <v>239</v>
      </c>
      <c r="C253" s="244"/>
      <c r="D253" s="247"/>
      <c r="E253" s="250"/>
      <c r="F253" s="111"/>
      <c r="G253" s="111"/>
      <c r="H253" s="111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68">
        <f t="shared" si="22"/>
        <v>0</v>
      </c>
      <c r="W253" s="122"/>
      <c r="X253" s="235"/>
      <c r="Y253" s="232"/>
      <c r="Z253" s="238"/>
      <c r="AA253">
        <f t="shared" si="21"/>
        <v>0</v>
      </c>
    </row>
    <row r="254" spans="1:27" s="2" customFormat="1" ht="15" customHeight="1" outlineLevel="1" x14ac:dyDescent="0.25">
      <c r="A254" s="241"/>
      <c r="B254" s="85" t="s">
        <v>241</v>
      </c>
      <c r="C254" s="244"/>
      <c r="D254" s="247"/>
      <c r="E254" s="250"/>
      <c r="F254" s="111"/>
      <c r="G254" s="111"/>
      <c r="H254" s="111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68">
        <f t="shared" si="22"/>
        <v>0</v>
      </c>
      <c r="W254" s="122"/>
      <c r="X254" s="235"/>
      <c r="Y254" s="232"/>
      <c r="Z254" s="238"/>
      <c r="AA254">
        <f t="shared" si="21"/>
        <v>0</v>
      </c>
    </row>
    <row r="255" spans="1:27" s="2" customFormat="1" ht="15" customHeight="1" outlineLevel="1" x14ac:dyDescent="0.25">
      <c r="A255" s="241"/>
      <c r="B255" s="85" t="s">
        <v>242</v>
      </c>
      <c r="C255" s="244"/>
      <c r="D255" s="247"/>
      <c r="E255" s="250"/>
      <c r="F255" s="111"/>
      <c r="G255" s="111"/>
      <c r="H255" s="111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68">
        <f>SUM(F255:U255)</f>
        <v>0</v>
      </c>
      <c r="W255" s="122"/>
      <c r="X255" s="235"/>
      <c r="Y255" s="232"/>
      <c r="Z255" s="238"/>
      <c r="AA255">
        <f t="shared" si="21"/>
        <v>0</v>
      </c>
    </row>
    <row r="256" spans="1:27" s="2" customFormat="1" ht="15" customHeight="1" outlineLevel="1" x14ac:dyDescent="0.25">
      <c r="A256" s="241"/>
      <c r="B256" s="85" t="s">
        <v>243</v>
      </c>
      <c r="C256" s="244"/>
      <c r="D256" s="247"/>
      <c r="E256" s="250"/>
      <c r="F256" s="111"/>
      <c r="G256" s="111"/>
      <c r="H256" s="111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68">
        <f t="shared" si="22"/>
        <v>0</v>
      </c>
      <c r="W256" s="122"/>
      <c r="X256" s="235"/>
      <c r="Y256" s="232"/>
      <c r="Z256" s="238"/>
      <c r="AA256">
        <f t="shared" si="21"/>
        <v>0</v>
      </c>
    </row>
    <row r="257" spans="1:29" s="2" customFormat="1" ht="15" customHeight="1" outlineLevel="1" x14ac:dyDescent="0.25">
      <c r="A257" s="241"/>
      <c r="B257" s="85" t="s">
        <v>244</v>
      </c>
      <c r="C257" s="244"/>
      <c r="D257" s="247"/>
      <c r="E257" s="250"/>
      <c r="F257" s="111"/>
      <c r="G257" s="111"/>
      <c r="H257" s="111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68">
        <f t="shared" si="22"/>
        <v>0</v>
      </c>
      <c r="W257" s="122"/>
      <c r="X257" s="235"/>
      <c r="Y257" s="232"/>
      <c r="Z257" s="238"/>
      <c r="AA257">
        <f t="shared" si="21"/>
        <v>0</v>
      </c>
    </row>
    <row r="258" spans="1:29" s="2" customFormat="1" ht="15" customHeight="1" outlineLevel="1" x14ac:dyDescent="0.25">
      <c r="A258" s="241"/>
      <c r="B258" s="85" t="s">
        <v>571</v>
      </c>
      <c r="C258" s="244"/>
      <c r="D258" s="247"/>
      <c r="E258" s="250"/>
      <c r="F258" s="111"/>
      <c r="G258" s="111"/>
      <c r="H258" s="111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68">
        <f t="shared" si="22"/>
        <v>0</v>
      </c>
      <c r="W258" s="122"/>
      <c r="X258" s="235"/>
      <c r="Y258" s="232"/>
      <c r="Z258" s="238"/>
      <c r="AA258">
        <f t="shared" si="21"/>
        <v>0</v>
      </c>
    </row>
    <row r="259" spans="1:29" s="2" customFormat="1" ht="15" customHeight="1" outlineLevel="1" x14ac:dyDescent="0.25">
      <c r="A259" s="241"/>
      <c r="B259" s="85" t="s">
        <v>246</v>
      </c>
      <c r="C259" s="244"/>
      <c r="D259" s="247"/>
      <c r="E259" s="250"/>
      <c r="F259" s="111"/>
      <c r="G259" s="111"/>
      <c r="H259" s="111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68">
        <f t="shared" si="22"/>
        <v>0</v>
      </c>
      <c r="W259" s="122"/>
      <c r="X259" s="235"/>
      <c r="Y259" s="232"/>
      <c r="Z259" s="238"/>
      <c r="AA259">
        <f>S259+T259+U259</f>
        <v>0</v>
      </c>
    </row>
    <row r="260" spans="1:29" s="2" customFormat="1" ht="15" customHeight="1" outlineLevel="1" x14ac:dyDescent="0.25">
      <c r="A260" s="241"/>
      <c r="B260" s="85" t="s">
        <v>236</v>
      </c>
      <c r="C260" s="244"/>
      <c r="D260" s="247"/>
      <c r="E260" s="250"/>
      <c r="F260" s="111"/>
      <c r="G260" s="111"/>
      <c r="H260" s="111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68">
        <f t="shared" si="22"/>
        <v>0</v>
      </c>
      <c r="W260" s="122"/>
      <c r="X260" s="235"/>
      <c r="Y260" s="232"/>
      <c r="Z260" s="238"/>
      <c r="AA260">
        <f>S260+T260+U260</f>
        <v>0</v>
      </c>
    </row>
    <row r="261" spans="1:29" s="2" customFormat="1" ht="15" customHeight="1" outlineLevel="1" x14ac:dyDescent="0.25">
      <c r="A261" s="242"/>
      <c r="B261" s="85" t="s">
        <v>250</v>
      </c>
      <c r="C261" s="245"/>
      <c r="D261" s="248"/>
      <c r="E261" s="251"/>
      <c r="F261" s="112"/>
      <c r="G261" s="112"/>
      <c r="H261" s="112"/>
      <c r="I261" s="233"/>
      <c r="J261" s="233"/>
      <c r="K261" s="233"/>
      <c r="L261" s="233"/>
      <c r="M261" s="233"/>
      <c r="N261" s="233"/>
      <c r="O261" s="233"/>
      <c r="P261" s="233"/>
      <c r="Q261" s="233"/>
      <c r="R261" s="233"/>
      <c r="S261" s="233"/>
      <c r="T261" s="233"/>
      <c r="U261" s="233"/>
      <c r="V261" s="68">
        <f>SUM(F261:U261)</f>
        <v>0</v>
      </c>
      <c r="W261" s="122"/>
      <c r="X261" s="236"/>
      <c r="Y261" s="233"/>
      <c r="Z261" s="239"/>
      <c r="AA261">
        <f t="shared" si="21"/>
        <v>0</v>
      </c>
    </row>
    <row r="262" spans="1:29" s="2" customFormat="1" ht="15" customHeight="1" outlineLevel="1" x14ac:dyDescent="0.25">
      <c r="A262" s="76"/>
      <c r="B262" s="85"/>
      <c r="C262" s="158"/>
      <c r="D262" s="159"/>
      <c r="E262" s="109"/>
      <c r="F262" s="109"/>
      <c r="G262" s="109"/>
      <c r="H262" s="109"/>
      <c r="I262" s="113"/>
      <c r="J262" s="113"/>
      <c r="K262" s="109"/>
      <c r="L262" s="109"/>
      <c r="M262" s="109"/>
      <c r="N262" s="109"/>
      <c r="O262" s="109"/>
      <c r="P262" s="109"/>
      <c r="Q262" s="109"/>
      <c r="R262" s="112"/>
      <c r="S262" s="112"/>
      <c r="T262" s="112"/>
      <c r="U262" s="112"/>
      <c r="V262" s="112"/>
      <c r="W262" s="122"/>
      <c r="X262" s="123"/>
      <c r="Y262" s="112"/>
      <c r="Z262" s="112"/>
    </row>
    <row r="263" spans="1:29" ht="25.5" customHeight="1" x14ac:dyDescent="0.25">
      <c r="A263" s="160"/>
      <c r="B263" s="227" t="s">
        <v>184</v>
      </c>
      <c r="C263" s="228"/>
      <c r="D263" s="229"/>
      <c r="E263" s="161"/>
      <c r="F263" s="162">
        <f>F11+F17+F94</f>
        <v>65111.119999999995</v>
      </c>
      <c r="G263" s="162">
        <f>G11+G17+G94</f>
        <v>8034.14048</v>
      </c>
      <c r="H263" s="162">
        <f>H11+H17+H94</f>
        <v>55386.680000000008</v>
      </c>
      <c r="I263" s="163">
        <f>I11+I17+I94+I148</f>
        <v>7820.7099999999991</v>
      </c>
      <c r="J263" s="163">
        <f t="shared" ref="J263:V263" si="23">J11+J17+J94+J148+J150</f>
        <v>21253.279999999999</v>
      </c>
      <c r="K263" s="162">
        <f t="shared" si="23"/>
        <v>27323.46</v>
      </c>
      <c r="L263" s="162">
        <f t="shared" si="23"/>
        <v>46031.44</v>
      </c>
      <c r="M263" s="162">
        <f t="shared" si="23"/>
        <v>22911.16</v>
      </c>
      <c r="N263" s="162">
        <f t="shared" si="23"/>
        <v>43934.12</v>
      </c>
      <c r="O263" s="162">
        <f t="shared" si="23"/>
        <v>44885.030000000006</v>
      </c>
      <c r="P263" s="162">
        <f t="shared" si="23"/>
        <v>104292.71</v>
      </c>
      <c r="Q263" s="162">
        <f t="shared" si="23"/>
        <v>39597.21</v>
      </c>
      <c r="R263" s="162">
        <f t="shared" si="23"/>
        <v>43375.199999999997</v>
      </c>
      <c r="S263" s="162">
        <f t="shared" si="23"/>
        <v>78508.27</v>
      </c>
      <c r="T263" s="162">
        <f t="shared" si="23"/>
        <v>72570.259999999995</v>
      </c>
      <c r="U263" s="162">
        <f t="shared" si="23"/>
        <v>36151.53</v>
      </c>
      <c r="V263" s="162">
        <f t="shared" si="23"/>
        <v>717186.32047999999</v>
      </c>
      <c r="W263" s="122"/>
      <c r="X263" s="123">
        <f>N263+O263+P263+Q263+R263</f>
        <v>276084.27</v>
      </c>
      <c r="Y263" s="162">
        <f>Y11+Y17+Y94+Y148+Y150</f>
        <v>11478.95</v>
      </c>
      <c r="Z263" s="162">
        <f>Z11+Z17+Z94+Z148+Z150</f>
        <v>264605.32</v>
      </c>
      <c r="AA263" s="162">
        <f>AA11+AA17+AA94+AA148+AA150</f>
        <v>182390.06</v>
      </c>
    </row>
    <row r="264" spans="1:29" ht="15.75" x14ac:dyDescent="0.25">
      <c r="A264" s="164"/>
      <c r="B264" s="230" t="s">
        <v>574</v>
      </c>
      <c r="C264" s="230"/>
      <c r="D264" s="230"/>
      <c r="E264" s="230"/>
      <c r="F264" s="165">
        <f>F17+F94</f>
        <v>44883.97</v>
      </c>
      <c r="G264" s="165">
        <f>G17+G94</f>
        <v>3600</v>
      </c>
      <c r="H264" s="165">
        <f>H17+H94</f>
        <v>35395</v>
      </c>
      <c r="I264" s="166">
        <f>I17+I94</f>
        <v>540</v>
      </c>
      <c r="J264" s="166">
        <f>J17+J94</f>
        <v>8700</v>
      </c>
      <c r="K264" s="165">
        <f>K17+K94-K40-K41</f>
        <v>929.75</v>
      </c>
      <c r="L264" s="165">
        <f>L17-SUM(L44:L47)+L94</f>
        <v>24524.75</v>
      </c>
      <c r="M264" s="165">
        <f>M17+M94-M114</f>
        <v>10224</v>
      </c>
      <c r="N264" s="165">
        <f t="shared" ref="N264:S264" si="24">N17+N94</f>
        <v>10219.75</v>
      </c>
      <c r="O264" s="165">
        <f t="shared" si="24"/>
        <v>18726.489999999998</v>
      </c>
      <c r="P264" s="165">
        <f t="shared" si="24"/>
        <v>77071.02</v>
      </c>
      <c r="Q264" s="165">
        <f t="shared" si="24"/>
        <v>23205.7</v>
      </c>
      <c r="R264" s="165">
        <f t="shared" si="24"/>
        <v>33350</v>
      </c>
      <c r="S264" s="165">
        <f t="shared" si="24"/>
        <v>42640</v>
      </c>
      <c r="T264" s="165">
        <f>T17+T94</f>
        <v>44170</v>
      </c>
      <c r="U264" s="165">
        <f>U17+U94</f>
        <v>1240</v>
      </c>
      <c r="V264" s="165">
        <f>SUM(F264:U264)</f>
        <v>379420.43</v>
      </c>
      <c r="W264" s="122"/>
      <c r="X264" s="165">
        <f>N264+O264+P264+Q264+R264</f>
        <v>162572.96000000002</v>
      </c>
      <c r="Y264" s="165">
        <f>Y17+Y94</f>
        <v>350</v>
      </c>
      <c r="Z264" s="165">
        <f>Z17+Z94</f>
        <v>162222.96</v>
      </c>
      <c r="AA264">
        <f>S264+T264+U264</f>
        <v>88050</v>
      </c>
    </row>
    <row r="265" spans="1:29" ht="15.75" x14ac:dyDescent="0.25">
      <c r="A265" s="164"/>
      <c r="B265" s="230" t="s">
        <v>575</v>
      </c>
      <c r="C265" s="230"/>
      <c r="D265" s="230"/>
      <c r="E265" s="230"/>
      <c r="F265" s="165">
        <f t="shared" ref="F265:T265" si="25">F264*0.21</f>
        <v>9425.6337000000003</v>
      </c>
      <c r="G265" s="165">
        <f t="shared" si="25"/>
        <v>756</v>
      </c>
      <c r="H265" s="165">
        <f t="shared" si="25"/>
        <v>7432.95</v>
      </c>
      <c r="I265" s="166">
        <f t="shared" si="25"/>
        <v>113.39999999999999</v>
      </c>
      <c r="J265" s="166">
        <f t="shared" si="25"/>
        <v>1827</v>
      </c>
      <c r="K265" s="165">
        <f t="shared" si="25"/>
        <v>195.2475</v>
      </c>
      <c r="L265" s="165">
        <f t="shared" si="25"/>
        <v>5150.1975000000002</v>
      </c>
      <c r="M265" s="165">
        <f t="shared" si="25"/>
        <v>2147.04</v>
      </c>
      <c r="N265" s="165">
        <f t="shared" si="25"/>
        <v>2146.1475</v>
      </c>
      <c r="O265" s="165">
        <f t="shared" si="25"/>
        <v>3932.5628999999994</v>
      </c>
      <c r="P265" s="165">
        <f t="shared" si="25"/>
        <v>16184.914200000001</v>
      </c>
      <c r="Q265" s="165">
        <f t="shared" si="25"/>
        <v>4873.1970000000001</v>
      </c>
      <c r="R265" s="165">
        <f t="shared" si="25"/>
        <v>7003.5</v>
      </c>
      <c r="S265" s="165">
        <f t="shared" si="25"/>
        <v>8954.4</v>
      </c>
      <c r="T265" s="165">
        <f t="shared" si="25"/>
        <v>9275.6999999999989</v>
      </c>
      <c r="U265" s="165">
        <f>U264*0.21</f>
        <v>260.39999999999998</v>
      </c>
      <c r="V265" s="165">
        <f>V264*0.21</f>
        <v>79678.290299999993</v>
      </c>
      <c r="W265" s="122"/>
      <c r="X265" s="165">
        <f>N265+O265+P265+Q265+R265</f>
        <v>34140.321600000003</v>
      </c>
      <c r="Y265" s="165">
        <f>Y264*0.21</f>
        <v>73.5</v>
      </c>
      <c r="Z265" s="165">
        <f>Z264*0.21</f>
        <v>34066.821599999996</v>
      </c>
      <c r="AA265">
        <f>S265+T265+U265</f>
        <v>18490.5</v>
      </c>
    </row>
    <row r="266" spans="1:29" ht="25.5" customHeight="1" x14ac:dyDescent="0.25">
      <c r="A266" s="160"/>
      <c r="B266" s="227" t="s">
        <v>251</v>
      </c>
      <c r="C266" s="228"/>
      <c r="D266" s="229"/>
      <c r="E266" s="161"/>
      <c r="F266" s="162">
        <f t="shared" ref="F266:AA266" si="26">F263+F265</f>
        <v>74536.753700000001</v>
      </c>
      <c r="G266" s="162">
        <f t="shared" si="26"/>
        <v>8790.14048</v>
      </c>
      <c r="H266" s="162">
        <f t="shared" si="26"/>
        <v>62819.630000000005</v>
      </c>
      <c r="I266" s="163">
        <f t="shared" si="26"/>
        <v>7934.1099999999988</v>
      </c>
      <c r="J266" s="163">
        <f t="shared" si="26"/>
        <v>23080.28</v>
      </c>
      <c r="K266" s="162">
        <f t="shared" si="26"/>
        <v>27518.7075</v>
      </c>
      <c r="L266" s="162">
        <f t="shared" si="26"/>
        <v>51181.637500000004</v>
      </c>
      <c r="M266" s="162">
        <f t="shared" si="26"/>
        <v>25058.2</v>
      </c>
      <c r="N266" s="162">
        <f t="shared" si="26"/>
        <v>46080.267500000002</v>
      </c>
      <c r="O266" s="162">
        <f t="shared" si="26"/>
        <v>48817.592900000003</v>
      </c>
      <c r="P266" s="162">
        <f t="shared" si="26"/>
        <v>120477.62420000001</v>
      </c>
      <c r="Q266" s="162">
        <f t="shared" si="26"/>
        <v>44470.406999999999</v>
      </c>
      <c r="R266" s="162">
        <f t="shared" si="26"/>
        <v>50378.7</v>
      </c>
      <c r="S266" s="162">
        <f t="shared" si="26"/>
        <v>87462.67</v>
      </c>
      <c r="T266" s="162">
        <f t="shared" si="26"/>
        <v>81845.959999999992</v>
      </c>
      <c r="U266" s="162">
        <f t="shared" si="26"/>
        <v>36411.93</v>
      </c>
      <c r="V266" s="162">
        <f>V263+V265</f>
        <v>796864.61077999999</v>
      </c>
      <c r="W266" s="122"/>
      <c r="X266" s="162">
        <f t="shared" si="26"/>
        <v>310224.59160000004</v>
      </c>
      <c r="Y266" s="162">
        <f t="shared" si="26"/>
        <v>11552.45</v>
      </c>
      <c r="Z266" s="162">
        <f>Z263+Z265</f>
        <v>298672.14159999997</v>
      </c>
      <c r="AA266" s="162">
        <f t="shared" si="26"/>
        <v>200880.56</v>
      </c>
      <c r="AC266" s="117"/>
    </row>
    <row r="267" spans="1:29" s="95" customFormat="1" ht="8.25" customHeight="1" x14ac:dyDescent="0.25">
      <c r="A267" s="91"/>
      <c r="B267" s="92"/>
      <c r="C267" s="92"/>
      <c r="D267" s="92"/>
      <c r="E267" s="92"/>
      <c r="F267" s="93"/>
      <c r="G267" s="93"/>
      <c r="H267" s="93"/>
      <c r="I267" s="94"/>
      <c r="J267" s="94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122"/>
      <c r="X267" s="56"/>
      <c r="Z267"/>
    </row>
    <row r="268" spans="1:29" ht="15.75" x14ac:dyDescent="0.25">
      <c r="W268" s="122"/>
    </row>
    <row r="269" spans="1:29" ht="15.75" x14ac:dyDescent="0.25">
      <c r="W269" s="122"/>
      <c r="Z269" s="117"/>
    </row>
    <row r="270" spans="1:29" ht="15.75" x14ac:dyDescent="0.25">
      <c r="W270" s="122"/>
      <c r="Y270" s="117"/>
      <c r="Z270" s="117"/>
    </row>
    <row r="271" spans="1:29" ht="15.75" x14ac:dyDescent="0.25">
      <c r="W271" s="122"/>
      <c r="X271" s="167"/>
    </row>
    <row r="272" spans="1:29" ht="15.75" x14ac:dyDescent="0.25">
      <c r="W272" s="122"/>
      <c r="Y272" s="117"/>
    </row>
    <row r="273" spans="23:23" ht="15.75" x14ac:dyDescent="0.25">
      <c r="W273" s="122"/>
    </row>
  </sheetData>
  <mergeCells count="279">
    <mergeCell ref="A2:F2"/>
    <mergeCell ref="A3:F3"/>
    <mergeCell ref="A4:F4"/>
    <mergeCell ref="A5:F5"/>
    <mergeCell ref="A9:A10"/>
    <mergeCell ref="B9:B10"/>
    <mergeCell ref="C9:C10"/>
    <mergeCell ref="D9:D10"/>
    <mergeCell ref="E9:E10"/>
    <mergeCell ref="F9:F10"/>
    <mergeCell ref="V9:V10"/>
    <mergeCell ref="B11:D11"/>
    <mergeCell ref="B12:E12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B13:E13"/>
    <mergeCell ref="B14:E14"/>
    <mergeCell ref="B15:E15"/>
    <mergeCell ref="B17:D17"/>
    <mergeCell ref="B94:D94"/>
    <mergeCell ref="B148:D148"/>
    <mergeCell ref="S9:S10"/>
    <mergeCell ref="T9:T10"/>
    <mergeCell ref="U9:U10"/>
    <mergeCell ref="Z178:Z184"/>
    <mergeCell ref="M178:M184"/>
    <mergeCell ref="N178:N184"/>
    <mergeCell ref="B150:D150"/>
    <mergeCell ref="A163:A169"/>
    <mergeCell ref="C163:C169"/>
    <mergeCell ref="D163:D169"/>
    <mergeCell ref="E163:E169"/>
    <mergeCell ref="F163:F169"/>
    <mergeCell ref="Y163:Y169"/>
    <mergeCell ref="T170:T177"/>
    <mergeCell ref="U170:U177"/>
    <mergeCell ref="X170:X177"/>
    <mergeCell ref="Y170:Y177"/>
    <mergeCell ref="Z163:Z169"/>
    <mergeCell ref="M163:M169"/>
    <mergeCell ref="N163:N169"/>
    <mergeCell ref="O163:O169"/>
    <mergeCell ref="P163:P169"/>
    <mergeCell ref="Q163:Q169"/>
    <mergeCell ref="R163:R169"/>
    <mergeCell ref="Z170:Z177"/>
    <mergeCell ref="D170:D177"/>
    <mergeCell ref="E170:E177"/>
    <mergeCell ref="F170:F177"/>
    <mergeCell ref="G170:G177"/>
    <mergeCell ref="S163:S169"/>
    <mergeCell ref="T163:T169"/>
    <mergeCell ref="U163:U169"/>
    <mergeCell ref="X163:X169"/>
    <mergeCell ref="G163:G169"/>
    <mergeCell ref="H163:H169"/>
    <mergeCell ref="I163:I169"/>
    <mergeCell ref="J163:J169"/>
    <mergeCell ref="K163:K169"/>
    <mergeCell ref="L163:L169"/>
    <mergeCell ref="R170:R177"/>
    <mergeCell ref="S170:S177"/>
    <mergeCell ref="S192:S200"/>
    <mergeCell ref="T192:T200"/>
    <mergeCell ref="G192:G200"/>
    <mergeCell ref="A178:A184"/>
    <mergeCell ref="C178:C184"/>
    <mergeCell ref="D178:D184"/>
    <mergeCell ref="E178:E184"/>
    <mergeCell ref="F178:F184"/>
    <mergeCell ref="N170:N177"/>
    <mergeCell ref="O170:O177"/>
    <mergeCell ref="P170:P177"/>
    <mergeCell ref="Q170:Q177"/>
    <mergeCell ref="H170:H177"/>
    <mergeCell ref="I170:I177"/>
    <mergeCell ref="J170:J177"/>
    <mergeCell ref="K170:K177"/>
    <mergeCell ref="L170:L177"/>
    <mergeCell ref="M170:M177"/>
    <mergeCell ref="A170:A177"/>
    <mergeCell ref="C170:C177"/>
    <mergeCell ref="I178:I184"/>
    <mergeCell ref="J178:J184"/>
    <mergeCell ref="K178:K184"/>
    <mergeCell ref="O178:O184"/>
    <mergeCell ref="D185:D191"/>
    <mergeCell ref="E185:E191"/>
    <mergeCell ref="F185:F191"/>
    <mergeCell ref="G185:G191"/>
    <mergeCell ref="S178:S184"/>
    <mergeCell ref="T178:T184"/>
    <mergeCell ref="U178:U184"/>
    <mergeCell ref="X178:X184"/>
    <mergeCell ref="Y178:Y184"/>
    <mergeCell ref="T185:T191"/>
    <mergeCell ref="U185:U191"/>
    <mergeCell ref="X185:X191"/>
    <mergeCell ref="Y185:Y191"/>
    <mergeCell ref="P178:P184"/>
    <mergeCell ref="Q178:Q184"/>
    <mergeCell ref="R178:R184"/>
    <mergeCell ref="G178:G184"/>
    <mergeCell ref="H178:H184"/>
    <mergeCell ref="L178:L184"/>
    <mergeCell ref="Z185:Z191"/>
    <mergeCell ref="A192:A200"/>
    <mergeCell ref="C192:C200"/>
    <mergeCell ref="D192:D200"/>
    <mergeCell ref="E192:E200"/>
    <mergeCell ref="F192:F200"/>
    <mergeCell ref="N185:N191"/>
    <mergeCell ref="O185:O191"/>
    <mergeCell ref="P185:P191"/>
    <mergeCell ref="Q185:Q191"/>
    <mergeCell ref="R185:R191"/>
    <mergeCell ref="S185:S191"/>
    <mergeCell ref="H185:H191"/>
    <mergeCell ref="I185:I191"/>
    <mergeCell ref="J185:J191"/>
    <mergeCell ref="K185:K191"/>
    <mergeCell ref="L185:L191"/>
    <mergeCell ref="M185:M191"/>
    <mergeCell ref="A185:A191"/>
    <mergeCell ref="C185:C191"/>
    <mergeCell ref="U192:U200"/>
    <mergeCell ref="X192:X200"/>
    <mergeCell ref="Y192:Y200"/>
    <mergeCell ref="Z192:Z200"/>
    <mergeCell ref="H192:H200"/>
    <mergeCell ref="I192:I200"/>
    <mergeCell ref="J192:J200"/>
    <mergeCell ref="K192:K200"/>
    <mergeCell ref="L192:L200"/>
    <mergeCell ref="N210:N218"/>
    <mergeCell ref="O210:O218"/>
    <mergeCell ref="P210:P218"/>
    <mergeCell ref="M192:M200"/>
    <mergeCell ref="N192:N200"/>
    <mergeCell ref="O192:O200"/>
    <mergeCell ref="P192:P200"/>
    <mergeCell ref="I201:I209"/>
    <mergeCell ref="Q192:Q200"/>
    <mergeCell ref="R192:R200"/>
    <mergeCell ref="O201:O209"/>
    <mergeCell ref="X201:X209"/>
    <mergeCell ref="Y201:Y209"/>
    <mergeCell ref="Z201:Z209"/>
    <mergeCell ref="A210:A218"/>
    <mergeCell ref="C210:C218"/>
    <mergeCell ref="D210:D218"/>
    <mergeCell ref="E210:E218"/>
    <mergeCell ref="F210:F218"/>
    <mergeCell ref="I210:I218"/>
    <mergeCell ref="J210:J218"/>
    <mergeCell ref="P201:P209"/>
    <mergeCell ref="Q201:Q209"/>
    <mergeCell ref="R201:R209"/>
    <mergeCell ref="S201:S209"/>
    <mergeCell ref="T201:T209"/>
    <mergeCell ref="U201:U209"/>
    <mergeCell ref="J201:J209"/>
    <mergeCell ref="K201:K209"/>
    <mergeCell ref="L201:L209"/>
    <mergeCell ref="M201:M209"/>
    <mergeCell ref="N201:N209"/>
    <mergeCell ref="A201:A209"/>
    <mergeCell ref="C201:C209"/>
    <mergeCell ref="D201:D209"/>
    <mergeCell ref="M219:M228"/>
    <mergeCell ref="N219:N228"/>
    <mergeCell ref="O219:O228"/>
    <mergeCell ref="P219:P228"/>
    <mergeCell ref="Q219:Q228"/>
    <mergeCell ref="Y210:Y218"/>
    <mergeCell ref="E201:E209"/>
    <mergeCell ref="F201:F209"/>
    <mergeCell ref="Z210:Z218"/>
    <mergeCell ref="A219:A228"/>
    <mergeCell ref="C219:C228"/>
    <mergeCell ref="D219:D228"/>
    <mergeCell ref="E219:E228"/>
    <mergeCell ref="F219:F228"/>
    <mergeCell ref="I219:I228"/>
    <mergeCell ref="J219:J228"/>
    <mergeCell ref="K219:K228"/>
    <mergeCell ref="Q210:Q218"/>
    <mergeCell ref="R210:R218"/>
    <mergeCell ref="S210:S218"/>
    <mergeCell ref="T210:T218"/>
    <mergeCell ref="U210:U218"/>
    <mergeCell ref="X210:X218"/>
    <mergeCell ref="K210:K218"/>
    <mergeCell ref="L210:L218"/>
    <mergeCell ref="M210:M218"/>
    <mergeCell ref="Z229:Z239"/>
    <mergeCell ref="M229:M239"/>
    <mergeCell ref="N229:N239"/>
    <mergeCell ref="O229:O239"/>
    <mergeCell ref="P229:P239"/>
    <mergeCell ref="Q229:Q239"/>
    <mergeCell ref="R229:R239"/>
    <mergeCell ref="Z219:Z228"/>
    <mergeCell ref="A229:A239"/>
    <mergeCell ref="C229:C239"/>
    <mergeCell ref="D229:D239"/>
    <mergeCell ref="E229:E239"/>
    <mergeCell ref="F229:F239"/>
    <mergeCell ref="I229:I239"/>
    <mergeCell ref="J229:J239"/>
    <mergeCell ref="K229:K239"/>
    <mergeCell ref="L229:L239"/>
    <mergeCell ref="R219:R228"/>
    <mergeCell ref="S219:S228"/>
    <mergeCell ref="T219:T228"/>
    <mergeCell ref="U219:U228"/>
    <mergeCell ref="X219:X228"/>
    <mergeCell ref="Y219:Y228"/>
    <mergeCell ref="L219:L228"/>
    <mergeCell ref="D240:D250"/>
    <mergeCell ref="E240:E250"/>
    <mergeCell ref="F240:F250"/>
    <mergeCell ref="I240:I250"/>
    <mergeCell ref="S229:S239"/>
    <mergeCell ref="T229:T239"/>
    <mergeCell ref="U229:U239"/>
    <mergeCell ref="X229:X239"/>
    <mergeCell ref="Y229:Y239"/>
    <mergeCell ref="X240:X250"/>
    <mergeCell ref="Y240:Y250"/>
    <mergeCell ref="Z240:Z250"/>
    <mergeCell ref="A251:A261"/>
    <mergeCell ref="C251:C261"/>
    <mergeCell ref="D251:D261"/>
    <mergeCell ref="E251:E261"/>
    <mergeCell ref="I251:I261"/>
    <mergeCell ref="J251:J261"/>
    <mergeCell ref="K251:K261"/>
    <mergeCell ref="P240:P250"/>
    <mergeCell ref="Q240:Q250"/>
    <mergeCell ref="R240:R250"/>
    <mergeCell ref="S240:S250"/>
    <mergeCell ref="T240:T250"/>
    <mergeCell ref="U240:U250"/>
    <mergeCell ref="J240:J250"/>
    <mergeCell ref="K240:K250"/>
    <mergeCell ref="L240:L250"/>
    <mergeCell ref="M240:M250"/>
    <mergeCell ref="N240:N250"/>
    <mergeCell ref="O240:O250"/>
    <mergeCell ref="A240:A250"/>
    <mergeCell ref="C240:C250"/>
    <mergeCell ref="Z251:Z261"/>
    <mergeCell ref="Y251:Y261"/>
    <mergeCell ref="B263:D263"/>
    <mergeCell ref="B264:E264"/>
    <mergeCell ref="B265:E265"/>
    <mergeCell ref="B266:D266"/>
    <mergeCell ref="R251:R261"/>
    <mergeCell ref="S251:S261"/>
    <mergeCell ref="T251:T261"/>
    <mergeCell ref="U251:U261"/>
    <mergeCell ref="X251:X261"/>
    <mergeCell ref="L251:L261"/>
    <mergeCell ref="M251:M261"/>
    <mergeCell ref="N251:N261"/>
    <mergeCell ref="O251:O261"/>
    <mergeCell ref="P251:P261"/>
    <mergeCell ref="Q251:Q261"/>
  </mergeCells>
  <pageMargins left="0.27" right="0.15748031496062992" top="0.56999999999999995" bottom="0.15748031496062992" header="0.17" footer="0.31496062992125984"/>
  <pageSetup paperSize="9" scale="51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19"/>
  <sheetViews>
    <sheetView workbookViewId="0">
      <selection activeCell="H25" sqref="H25"/>
    </sheetView>
  </sheetViews>
  <sheetFormatPr defaultRowHeight="15" x14ac:dyDescent="0.25"/>
  <cols>
    <col min="1" max="1" width="9.85546875" customWidth="1"/>
    <col min="4" max="4" width="11.5703125" customWidth="1"/>
    <col min="5" max="6" width="18.28515625" customWidth="1"/>
    <col min="7" max="7" width="14.5703125" customWidth="1"/>
    <col min="8" max="8" width="17.28515625" customWidth="1"/>
    <col min="9" max="9" width="8.5703125" style="44" customWidth="1"/>
  </cols>
  <sheetData>
    <row r="3" spans="1:8" x14ac:dyDescent="0.25">
      <c r="A3" s="288" t="s">
        <v>185</v>
      </c>
      <c r="B3" s="288"/>
      <c r="C3" s="288"/>
      <c r="D3" s="288"/>
      <c r="E3" s="288"/>
      <c r="F3" s="288"/>
      <c r="G3" s="288"/>
      <c r="H3" s="288"/>
    </row>
    <row r="4" spans="1:8" x14ac:dyDescent="0.25">
      <c r="A4" s="289" t="s">
        <v>268</v>
      </c>
      <c r="B4" s="289"/>
      <c r="C4" s="289"/>
      <c r="D4" s="289"/>
      <c r="E4" s="289"/>
      <c r="F4" s="289"/>
      <c r="G4" s="289"/>
      <c r="H4" s="289"/>
    </row>
    <row r="6" spans="1:8" ht="20.25" customHeight="1" x14ac:dyDescent="0.25">
      <c r="A6" s="290" t="s">
        <v>177</v>
      </c>
      <c r="B6" s="291" t="s">
        <v>178</v>
      </c>
      <c r="C6" s="292"/>
      <c r="D6" s="293"/>
      <c r="E6" s="290" t="s">
        <v>179</v>
      </c>
      <c r="F6" s="297" t="s">
        <v>269</v>
      </c>
      <c r="G6" s="290" t="s">
        <v>180</v>
      </c>
      <c r="H6" s="290" t="s">
        <v>181</v>
      </c>
    </row>
    <row r="7" spans="1:8" ht="39" customHeight="1" x14ac:dyDescent="0.25">
      <c r="A7" s="290"/>
      <c r="B7" s="294"/>
      <c r="C7" s="295"/>
      <c r="D7" s="296"/>
      <c r="E7" s="290"/>
      <c r="F7" s="298"/>
      <c r="G7" s="290"/>
      <c r="H7" s="290"/>
    </row>
    <row r="8" spans="1:8" ht="27.75" customHeight="1" x14ac:dyDescent="0.25">
      <c r="A8" s="114">
        <v>1</v>
      </c>
      <c r="B8" s="282" t="s">
        <v>270</v>
      </c>
      <c r="C8" s="283"/>
      <c r="D8" s="284"/>
      <c r="E8" s="48" t="s">
        <v>182</v>
      </c>
      <c r="F8" s="48">
        <v>2018</v>
      </c>
      <c r="G8" s="49">
        <v>19999.22</v>
      </c>
      <c r="H8" s="49">
        <f>G8</f>
        <v>19999.22</v>
      </c>
    </row>
    <row r="9" spans="1:8" ht="27.75" customHeight="1" x14ac:dyDescent="0.25">
      <c r="A9" s="114">
        <v>2</v>
      </c>
      <c r="B9" s="282" t="s">
        <v>271</v>
      </c>
      <c r="C9" s="283"/>
      <c r="D9" s="284"/>
      <c r="E9" s="48" t="s">
        <v>182</v>
      </c>
      <c r="F9" s="48">
        <v>2018</v>
      </c>
      <c r="G9" s="49">
        <v>3365.29</v>
      </c>
      <c r="H9" s="49">
        <f>G9/2</f>
        <v>1682.645</v>
      </c>
    </row>
    <row r="10" spans="1:8" ht="27.75" customHeight="1" x14ac:dyDescent="0.25">
      <c r="A10" s="114">
        <v>3</v>
      </c>
      <c r="B10" s="282" t="s">
        <v>272</v>
      </c>
      <c r="C10" s="283"/>
      <c r="D10" s="284"/>
      <c r="E10" s="48" t="s">
        <v>182</v>
      </c>
      <c r="F10" s="48">
        <v>2019</v>
      </c>
      <c r="G10" s="49">
        <v>4144.2</v>
      </c>
      <c r="H10" s="49">
        <f>G10/2</f>
        <v>2072.1</v>
      </c>
    </row>
    <row r="11" spans="1:8" ht="27.75" customHeight="1" x14ac:dyDescent="0.25">
      <c r="A11" s="114">
        <v>4</v>
      </c>
      <c r="B11" s="282" t="s">
        <v>273</v>
      </c>
      <c r="C11" s="283"/>
      <c r="D11" s="284"/>
      <c r="E11" s="48" t="s">
        <v>182</v>
      </c>
      <c r="F11" s="48">
        <v>2019</v>
      </c>
      <c r="G11" s="49">
        <v>19997.240000000002</v>
      </c>
      <c r="H11" s="49">
        <f t="shared" ref="H11:H13" si="0">G11/2</f>
        <v>9998.6200000000008</v>
      </c>
    </row>
    <row r="12" spans="1:8" ht="31.5" x14ac:dyDescent="0.25">
      <c r="A12" s="114">
        <v>5</v>
      </c>
      <c r="B12" s="285" t="s">
        <v>274</v>
      </c>
      <c r="C12" s="286"/>
      <c r="D12" s="287"/>
      <c r="E12" s="50" t="s">
        <v>183</v>
      </c>
      <c r="F12" s="48">
        <v>2019</v>
      </c>
      <c r="G12" s="51">
        <v>41455.03</v>
      </c>
      <c r="H12" s="49">
        <f t="shared" si="0"/>
        <v>20727.514999999999</v>
      </c>
    </row>
    <row r="13" spans="1:8" ht="31.5" x14ac:dyDescent="0.25">
      <c r="A13" s="114">
        <v>6</v>
      </c>
      <c r="B13" s="285" t="s">
        <v>275</v>
      </c>
      <c r="C13" s="286"/>
      <c r="D13" s="287"/>
      <c r="E13" s="50" t="s">
        <v>183</v>
      </c>
      <c r="F13" s="48">
        <v>2019</v>
      </c>
      <c r="G13" s="51">
        <v>38402.199999999997</v>
      </c>
      <c r="H13" s="49">
        <f t="shared" si="0"/>
        <v>19201.099999999999</v>
      </c>
    </row>
    <row r="14" spans="1:8" ht="15.75" x14ac:dyDescent="0.25">
      <c r="A14" s="114">
        <v>7</v>
      </c>
      <c r="B14" s="285" t="s">
        <v>67</v>
      </c>
      <c r="C14" s="286"/>
      <c r="D14" s="287"/>
      <c r="E14" s="50" t="s">
        <v>276</v>
      </c>
      <c r="F14" s="50">
        <v>2020</v>
      </c>
      <c r="G14" s="51">
        <v>19977</v>
      </c>
      <c r="H14" s="49">
        <f>G14/2</f>
        <v>9988.5</v>
      </c>
    </row>
    <row r="15" spans="1:8" ht="15.75" x14ac:dyDescent="0.25">
      <c r="A15" s="114">
        <v>8</v>
      </c>
      <c r="B15" s="285" t="s">
        <v>66</v>
      </c>
      <c r="C15" s="286"/>
      <c r="D15" s="287"/>
      <c r="E15" s="50" t="s">
        <v>277</v>
      </c>
      <c r="F15" s="50">
        <v>2020</v>
      </c>
      <c r="G15" s="51">
        <v>32459.03</v>
      </c>
      <c r="H15" s="49">
        <f>ROUNDDOWN(G15/2,2)</f>
        <v>16229.51</v>
      </c>
    </row>
    <row r="16" spans="1:8" ht="15.75" x14ac:dyDescent="0.25">
      <c r="A16" s="114">
        <v>9</v>
      </c>
      <c r="B16" s="282" t="s">
        <v>278</v>
      </c>
      <c r="C16" s="283"/>
      <c r="D16" s="284"/>
      <c r="E16" s="50" t="s">
        <v>276</v>
      </c>
      <c r="F16" s="50">
        <v>2020</v>
      </c>
      <c r="G16" s="51">
        <v>19593.88</v>
      </c>
      <c r="H16" s="49">
        <f t="shared" ref="H16:H18" si="1">G16/2</f>
        <v>9796.94</v>
      </c>
    </row>
    <row r="17" spans="1:8" ht="15.75" x14ac:dyDescent="0.25">
      <c r="A17" s="114">
        <v>10</v>
      </c>
      <c r="B17" s="282" t="s">
        <v>279</v>
      </c>
      <c r="C17" s="283"/>
      <c r="D17" s="284"/>
      <c r="E17" s="50" t="s">
        <v>277</v>
      </c>
      <c r="F17" s="50">
        <v>2020</v>
      </c>
      <c r="G17" s="51">
        <v>34680.160000000003</v>
      </c>
      <c r="H17" s="49">
        <f t="shared" si="1"/>
        <v>17340.080000000002</v>
      </c>
    </row>
    <row r="18" spans="1:8" ht="28.5" customHeight="1" x14ac:dyDescent="0.25">
      <c r="A18" s="114">
        <v>11</v>
      </c>
      <c r="B18" s="282" t="s">
        <v>280</v>
      </c>
      <c r="C18" s="283"/>
      <c r="D18" s="284"/>
      <c r="E18" s="50" t="s">
        <v>281</v>
      </c>
      <c r="F18" s="50">
        <v>2020</v>
      </c>
      <c r="G18" s="115">
        <v>19977</v>
      </c>
      <c r="H18" s="116">
        <f t="shared" si="1"/>
        <v>9988.5</v>
      </c>
    </row>
    <row r="19" spans="1:8" ht="15.75" customHeight="1" x14ac:dyDescent="0.25">
      <c r="A19" s="52"/>
      <c r="B19" s="274" t="s">
        <v>184</v>
      </c>
      <c r="C19" s="275"/>
      <c r="D19" s="276"/>
      <c r="E19" s="53"/>
      <c r="F19" s="53"/>
      <c r="G19" s="54">
        <f>SUM(G8:G18)</f>
        <v>254050.25</v>
      </c>
      <c r="H19" s="54">
        <f>SUM(H8:H18)</f>
        <v>137024.72999999998</v>
      </c>
    </row>
  </sheetData>
  <mergeCells count="20">
    <mergeCell ref="A3:H3"/>
    <mergeCell ref="A4:H4"/>
    <mergeCell ref="A6:A7"/>
    <mergeCell ref="B6:D7"/>
    <mergeCell ref="E6:E7"/>
    <mergeCell ref="F6:F7"/>
    <mergeCell ref="G6:G7"/>
    <mergeCell ref="H6:H7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</mergeCells>
  <pageMargins left="0.57999999999999996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1</vt:i4>
      </vt:variant>
    </vt:vector>
  </HeadingPairs>
  <TitlesOfParts>
    <vt:vector size="6" baseType="lpstr">
      <vt:lpstr>DME 1</vt:lpstr>
      <vt:lpstr>DME 2</vt:lpstr>
      <vt:lpstr>DME 3</vt:lpstr>
      <vt:lpstr>Renov. org. 2016._09.2020.</vt:lpstr>
      <vt:lpstr>K.t. rem.</vt:lpstr>
      <vt:lpstr>'Renov. org. 2016._09.2020.'!Drukāt_virsrakstus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</dc:creator>
  <cp:lastModifiedBy>Ilze Bērziņa</cp:lastModifiedBy>
  <cp:lastPrinted>2025-02-12T06:27:47Z</cp:lastPrinted>
  <dcterms:created xsi:type="dcterms:W3CDTF">2015-11-15T09:54:40Z</dcterms:created>
  <dcterms:modified xsi:type="dcterms:W3CDTF">2025-06-03T13:32:58Z</dcterms:modified>
</cp:coreProperties>
</file>