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ous-ts01\personal$\Lasma.Vitolina\Desktop\mana_mape\Lāsma\IEPIRKUMI\2022\SPIL\03_Rīgas iela II kārta\"/>
    </mc:Choice>
  </mc:AlternateContent>
  <xr:revisionPtr revIDLastSave="0" documentId="13_ncr:1_{014ED148-2858-4BE6-8BA5-EF4D6B4BB144}" xr6:coauthVersionLast="47" xr6:coauthVersionMax="47" xr10:uidLastSave="{00000000-0000-0000-0000-000000000000}"/>
  <bookViews>
    <workbookView xWindow="30360" yWindow="0" windowWidth="19635" windowHeight="15735" tabRatio="963" xr2:uid="{00000000-000D-0000-FFFF-FFFF00000000}"/>
  </bookViews>
  <sheets>
    <sheet name="KOPT" sheetId="153" r:id="rId1"/>
    <sheet name="KOPS" sheetId="150" r:id="rId2"/>
    <sheet name="K1" sheetId="149" r:id="rId3"/>
    <sheet name="K1SP" sheetId="154" r:id="rId4"/>
    <sheet name="Ū1" sheetId="155" r:id="rId5"/>
  </sheets>
  <definedNames>
    <definedName name="_xlnm.Print_Area" localSheetId="2">'K1'!$A$1:$O$57</definedName>
    <definedName name="_xlnm.Print_Area" localSheetId="3">K1SP!$A$1:$O$35</definedName>
    <definedName name="_xlnm.Print_Area" localSheetId="1">KOPS!$A$1:$H$29</definedName>
    <definedName name="_xlnm.Print_Area" localSheetId="0">KOPT!$A$2:$D$22</definedName>
    <definedName name="_xlnm.Print_Area" localSheetId="4">Ū1!$A$1:$O$58</definedName>
    <definedName name="_xlnm.Print_Titles" localSheetId="2">'K1'!$7:$9</definedName>
    <definedName name="_xlnm.Print_Titles" localSheetId="3">K1SP!$7:$9</definedName>
    <definedName name="_xlnm.Print_Titles" localSheetId="1">KOPS!$8:$11</definedName>
    <definedName name="_xlnm.Print_Titles" localSheetId="0">KOPT!$8:$11</definedName>
    <definedName name="_xlnm.Print_Titles" localSheetId="4">Ū1!$7:$9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9" i="149" l="1"/>
  <c r="I30" i="149"/>
  <c r="I31" i="149"/>
  <c r="I32" i="149"/>
  <c r="I33" i="149"/>
  <c r="I34" i="149"/>
  <c r="I35" i="149"/>
  <c r="I36" i="149"/>
  <c r="I37" i="149"/>
  <c r="I38" i="149"/>
  <c r="I39" i="149"/>
  <c r="I40" i="149"/>
  <c r="I41" i="149"/>
  <c r="I42" i="149"/>
  <c r="I43" i="149"/>
  <c r="I44" i="149"/>
  <c r="I45" i="149"/>
  <c r="I46" i="149"/>
  <c r="I47" i="149"/>
  <c r="I48" i="149"/>
  <c r="I49" i="149"/>
  <c r="I50" i="149"/>
  <c r="I22" i="154"/>
  <c r="I23" i="154"/>
  <c r="I24" i="154"/>
  <c r="I25" i="154"/>
  <c r="I26" i="154"/>
  <c r="I27" i="154"/>
  <c r="I28" i="154"/>
  <c r="I25" i="155"/>
  <c r="I26" i="155"/>
  <c r="I27" i="155"/>
  <c r="I28" i="155"/>
  <c r="I29" i="155"/>
  <c r="I30" i="155"/>
  <c r="I31" i="155"/>
  <c r="I32" i="155"/>
  <c r="I33" i="155"/>
  <c r="I34" i="155"/>
  <c r="I35" i="155"/>
  <c r="I36" i="155"/>
  <c r="I37" i="155"/>
  <c r="I38" i="155"/>
  <c r="I39" i="155"/>
  <c r="I40" i="155"/>
  <c r="I41" i="155"/>
  <c r="I42" i="155"/>
  <c r="I43" i="155"/>
  <c r="I44" i="155"/>
  <c r="N44" i="155" s="1"/>
  <c r="I45" i="155"/>
  <c r="I46" i="155"/>
  <c r="I47" i="155"/>
  <c r="I48" i="155"/>
  <c r="I49" i="155"/>
  <c r="I50" i="155"/>
  <c r="I51" i="155"/>
  <c r="G39" i="155"/>
  <c r="J39" i="155" s="1"/>
  <c r="N39" i="155"/>
  <c r="K39" i="155"/>
  <c r="M39" i="155"/>
  <c r="K40" i="155"/>
  <c r="L40" i="155"/>
  <c r="M40" i="155"/>
  <c r="K44" i="155"/>
  <c r="M44" i="155"/>
  <c r="L39" i="155" l="1"/>
  <c r="O39" i="155" s="1"/>
  <c r="J40" i="155"/>
  <c r="N40" i="155"/>
  <c r="O40" i="155" s="1"/>
  <c r="L44" i="155"/>
  <c r="O44" i="155" s="1"/>
  <c r="J44" i="155"/>
  <c r="O53" i="155" l="1"/>
  <c r="G42" i="155"/>
  <c r="K42" i="155"/>
  <c r="M42" i="155"/>
  <c r="G34" i="155"/>
  <c r="L34" i="155" s="1"/>
  <c r="N34" i="155"/>
  <c r="K34" i="155"/>
  <c r="M34" i="155"/>
  <c r="G27" i="155"/>
  <c r="N27" i="155" s="1"/>
  <c r="K27" i="155"/>
  <c r="M27" i="155"/>
  <c r="L42" i="155" l="1"/>
  <c r="N42" i="155"/>
  <c r="O42" i="155" s="1"/>
  <c r="J42" i="155"/>
  <c r="J34" i="155"/>
  <c r="O34" i="155"/>
  <c r="L27" i="155"/>
  <c r="O27" i="155" s="1"/>
  <c r="J27" i="155"/>
  <c r="C4" i="153" l="1"/>
  <c r="G50" i="149"/>
  <c r="G43" i="149"/>
  <c r="G42" i="149"/>
  <c r="G39" i="149"/>
  <c r="G40" i="149"/>
  <c r="G38" i="149"/>
  <c r="G37" i="149"/>
  <c r="G36" i="149"/>
  <c r="G22" i="154"/>
  <c r="J22" i="154" s="1"/>
  <c r="G22" i="155"/>
  <c r="J22" i="155" s="1"/>
  <c r="G21" i="155"/>
  <c r="G20" i="155"/>
  <c r="G19" i="155"/>
  <c r="G18" i="155"/>
  <c r="G17" i="155"/>
  <c r="G16" i="155"/>
  <c r="G15" i="155"/>
  <c r="G14" i="155"/>
  <c r="J14" i="155" s="1"/>
  <c r="G13" i="155"/>
  <c r="J13" i="155" s="1"/>
  <c r="G12" i="155"/>
  <c r="J12" i="155" s="1"/>
  <c r="G16" i="154"/>
  <c r="G18" i="154"/>
  <c r="G19" i="154"/>
  <c r="G17" i="154"/>
  <c r="G15" i="154"/>
  <c r="G13" i="154"/>
  <c r="J13" i="154" s="1"/>
  <c r="G24" i="149" l="1"/>
  <c r="J24" i="149" s="1"/>
  <c r="M28" i="154" l="1"/>
  <c r="K28" i="154"/>
  <c r="G28" i="154"/>
  <c r="L28" i="154" s="1"/>
  <c r="M27" i="154"/>
  <c r="K27" i="154"/>
  <c r="G27" i="154"/>
  <c r="L27" i="154" s="1"/>
  <c r="M26" i="154"/>
  <c r="K26" i="154"/>
  <c r="G26" i="154"/>
  <c r="L26" i="154" s="1"/>
  <c r="M25" i="154"/>
  <c r="K25" i="154"/>
  <c r="G25" i="154"/>
  <c r="L25" i="154" s="1"/>
  <c r="M24" i="154"/>
  <c r="K24" i="154"/>
  <c r="G24" i="154"/>
  <c r="L24" i="154" s="1"/>
  <c r="M23" i="154"/>
  <c r="K23" i="154"/>
  <c r="G23" i="154"/>
  <c r="L23" i="154" s="1"/>
  <c r="M22" i="154"/>
  <c r="K22" i="154"/>
  <c r="L22" i="154"/>
  <c r="M21" i="154"/>
  <c r="K21" i="154"/>
  <c r="G21" i="154"/>
  <c r="L21" i="154" s="1"/>
  <c r="M19" i="154"/>
  <c r="K19" i="154"/>
  <c r="L19" i="154"/>
  <c r="M18" i="154"/>
  <c r="K18" i="154"/>
  <c r="L18" i="154"/>
  <c r="M17" i="154"/>
  <c r="K17" i="154"/>
  <c r="L17" i="154"/>
  <c r="M16" i="154"/>
  <c r="K16" i="154"/>
  <c r="L16" i="154"/>
  <c r="M15" i="154"/>
  <c r="K15" i="154"/>
  <c r="L15" i="154"/>
  <c r="M14" i="154"/>
  <c r="K14" i="154"/>
  <c r="G14" i="154"/>
  <c r="L14" i="154" s="1"/>
  <c r="M13" i="154"/>
  <c r="K13" i="154"/>
  <c r="L13" i="154"/>
  <c r="M50" i="149"/>
  <c r="K50" i="149"/>
  <c r="L50" i="149"/>
  <c r="M49" i="149"/>
  <c r="K49" i="149"/>
  <c r="G49" i="149"/>
  <c r="L49" i="149" s="1"/>
  <c r="M48" i="149"/>
  <c r="K48" i="149"/>
  <c r="G48" i="149"/>
  <c r="L48" i="149" s="1"/>
  <c r="M47" i="149"/>
  <c r="K47" i="149"/>
  <c r="G47" i="149"/>
  <c r="M46" i="149"/>
  <c r="K46" i="149"/>
  <c r="G46" i="149"/>
  <c r="L46" i="149" s="1"/>
  <c r="M45" i="149"/>
  <c r="K45" i="149"/>
  <c r="G45" i="149"/>
  <c r="L45" i="149" s="1"/>
  <c r="M44" i="149"/>
  <c r="K44" i="149"/>
  <c r="G44" i="149"/>
  <c r="L44" i="149" s="1"/>
  <c r="M43" i="149"/>
  <c r="K43" i="149"/>
  <c r="L43" i="149"/>
  <c r="M42" i="149"/>
  <c r="K42" i="149"/>
  <c r="L42" i="149"/>
  <c r="M41" i="149"/>
  <c r="K41" i="149"/>
  <c r="G41" i="149"/>
  <c r="L41" i="149" s="1"/>
  <c r="M40" i="149"/>
  <c r="K40" i="149"/>
  <c r="L40" i="149"/>
  <c r="M39" i="149"/>
  <c r="K39" i="149"/>
  <c r="L39" i="149"/>
  <c r="M38" i="149"/>
  <c r="K38" i="149"/>
  <c r="L38" i="149"/>
  <c r="M37" i="149"/>
  <c r="K37" i="149"/>
  <c r="L37" i="149"/>
  <c r="M36" i="149"/>
  <c r="K36" i="149"/>
  <c r="L36" i="149"/>
  <c r="M35" i="149"/>
  <c r="K35" i="149"/>
  <c r="G35" i="149"/>
  <c r="L35" i="149" s="1"/>
  <c r="M34" i="149"/>
  <c r="K34" i="149"/>
  <c r="G34" i="149"/>
  <c r="L34" i="149" s="1"/>
  <c r="M33" i="149"/>
  <c r="K33" i="149"/>
  <c r="G33" i="149"/>
  <c r="L33" i="149" s="1"/>
  <c r="M32" i="149"/>
  <c r="K32" i="149"/>
  <c r="G32" i="149"/>
  <c r="L32" i="149" s="1"/>
  <c r="M31" i="149"/>
  <c r="K31" i="149"/>
  <c r="G31" i="149"/>
  <c r="L31" i="149" s="1"/>
  <c r="M30" i="149"/>
  <c r="K30" i="149"/>
  <c r="G30" i="149"/>
  <c r="L30" i="149" s="1"/>
  <c r="M29" i="149"/>
  <c r="K29" i="149"/>
  <c r="G29" i="149"/>
  <c r="L29" i="149" s="1"/>
  <c r="M28" i="149"/>
  <c r="K28" i="149"/>
  <c r="G28" i="149"/>
  <c r="L28" i="149" s="1"/>
  <c r="M26" i="149"/>
  <c r="K26" i="149"/>
  <c r="G26" i="149"/>
  <c r="L26" i="149" s="1"/>
  <c r="M25" i="149"/>
  <c r="K25" i="149"/>
  <c r="G25" i="149"/>
  <c r="L25" i="149" s="1"/>
  <c r="M24" i="149"/>
  <c r="K24" i="149"/>
  <c r="L24" i="149"/>
  <c r="M23" i="149"/>
  <c r="K23" i="149"/>
  <c r="G23" i="149"/>
  <c r="L23" i="149" s="1"/>
  <c r="M22" i="149"/>
  <c r="K22" i="149"/>
  <c r="G22" i="149"/>
  <c r="L22" i="149" s="1"/>
  <c r="M21" i="149"/>
  <c r="K21" i="149"/>
  <c r="G21" i="149"/>
  <c r="L21" i="149" s="1"/>
  <c r="M20" i="149"/>
  <c r="K20" i="149"/>
  <c r="G20" i="149"/>
  <c r="L20" i="149" s="1"/>
  <c r="M19" i="149"/>
  <c r="K19" i="149"/>
  <c r="G19" i="149"/>
  <c r="L19" i="149" s="1"/>
  <c r="M18" i="149"/>
  <c r="K18" i="149"/>
  <c r="G18" i="149"/>
  <c r="L18" i="149" s="1"/>
  <c r="M17" i="149"/>
  <c r="K17" i="149"/>
  <c r="G17" i="149"/>
  <c r="L17" i="149" s="1"/>
  <c r="M16" i="149"/>
  <c r="K16" i="149"/>
  <c r="G16" i="149"/>
  <c r="L16" i="149" s="1"/>
  <c r="M15" i="149"/>
  <c r="K15" i="149"/>
  <c r="G15" i="149"/>
  <c r="L15" i="149" s="1"/>
  <c r="M14" i="149"/>
  <c r="K14" i="149"/>
  <c r="G14" i="149"/>
  <c r="L14" i="149" s="1"/>
  <c r="M13" i="149"/>
  <c r="K13" i="149"/>
  <c r="G13" i="149"/>
  <c r="L13" i="149" s="1"/>
  <c r="M51" i="155"/>
  <c r="K51" i="155"/>
  <c r="G51" i="155"/>
  <c r="L51" i="155" s="1"/>
  <c r="M50" i="155"/>
  <c r="K50" i="155"/>
  <c r="G50" i="155"/>
  <c r="L50" i="155" s="1"/>
  <c r="M49" i="155"/>
  <c r="K49" i="155"/>
  <c r="G49" i="155"/>
  <c r="L49" i="155" s="1"/>
  <c r="M48" i="155"/>
  <c r="K48" i="155"/>
  <c r="G48" i="155"/>
  <c r="L48" i="155" s="1"/>
  <c r="M47" i="155"/>
  <c r="K47" i="155"/>
  <c r="G47" i="155"/>
  <c r="L47" i="155" s="1"/>
  <c r="M46" i="155"/>
  <c r="K46" i="155"/>
  <c r="G46" i="155"/>
  <c r="L46" i="155" s="1"/>
  <c r="M45" i="155"/>
  <c r="K45" i="155"/>
  <c r="G45" i="155"/>
  <c r="L45" i="155" s="1"/>
  <c r="M43" i="155"/>
  <c r="K43" i="155"/>
  <c r="G43" i="155"/>
  <c r="L43" i="155" s="1"/>
  <c r="M41" i="155"/>
  <c r="K41" i="155"/>
  <c r="G41" i="155"/>
  <c r="L41" i="155" s="1"/>
  <c r="M38" i="155"/>
  <c r="K38" i="155"/>
  <c r="G38" i="155"/>
  <c r="L38" i="155" s="1"/>
  <c r="M37" i="155"/>
  <c r="K37" i="155"/>
  <c r="G37" i="155"/>
  <c r="L37" i="155" s="1"/>
  <c r="M36" i="155"/>
  <c r="K36" i="155"/>
  <c r="G36" i="155"/>
  <c r="L36" i="155" s="1"/>
  <c r="M35" i="155"/>
  <c r="K35" i="155"/>
  <c r="G35" i="155"/>
  <c r="L35" i="155" s="1"/>
  <c r="M33" i="155"/>
  <c r="K33" i="155"/>
  <c r="G33" i="155"/>
  <c r="L33" i="155" s="1"/>
  <c r="M32" i="155"/>
  <c r="K32" i="155"/>
  <c r="G32" i="155"/>
  <c r="L32" i="155" s="1"/>
  <c r="M31" i="155"/>
  <c r="K31" i="155"/>
  <c r="G31" i="155"/>
  <c r="L31" i="155" s="1"/>
  <c r="M30" i="155"/>
  <c r="K30" i="155"/>
  <c r="G30" i="155"/>
  <c r="L30" i="155" s="1"/>
  <c r="M29" i="155"/>
  <c r="K29" i="155"/>
  <c r="G29" i="155"/>
  <c r="L29" i="155" s="1"/>
  <c r="M28" i="155"/>
  <c r="K28" i="155"/>
  <c r="G28" i="155"/>
  <c r="L28" i="155" s="1"/>
  <c r="M26" i="155"/>
  <c r="K26" i="155"/>
  <c r="G26" i="155"/>
  <c r="L26" i="155" s="1"/>
  <c r="M25" i="155"/>
  <c r="K25" i="155"/>
  <c r="G25" i="155"/>
  <c r="L25" i="155" s="1"/>
  <c r="M24" i="155"/>
  <c r="K24" i="155"/>
  <c r="G24" i="155"/>
  <c r="L24" i="155" s="1"/>
  <c r="M22" i="155"/>
  <c r="K22" i="155"/>
  <c r="L22" i="155"/>
  <c r="M21" i="155"/>
  <c r="K21" i="155"/>
  <c r="N21" i="155"/>
  <c r="M20" i="155"/>
  <c r="K20" i="155"/>
  <c r="L20" i="155"/>
  <c r="M19" i="155"/>
  <c r="K19" i="155"/>
  <c r="L19" i="155"/>
  <c r="M18" i="155"/>
  <c r="K18" i="155"/>
  <c r="L18" i="155"/>
  <c r="M17" i="155"/>
  <c r="K17" i="155"/>
  <c r="L17" i="155"/>
  <c r="M16" i="155"/>
  <c r="K16" i="155"/>
  <c r="L16" i="155"/>
  <c r="M15" i="155"/>
  <c r="K15" i="155"/>
  <c r="L15" i="155"/>
  <c r="M14" i="155"/>
  <c r="K14" i="155"/>
  <c r="L14" i="155"/>
  <c r="M13" i="155"/>
  <c r="K13" i="155"/>
  <c r="L13" i="155"/>
  <c r="M12" i="155"/>
  <c r="K12" i="155"/>
  <c r="L12" i="155"/>
  <c r="A6" i="155"/>
  <c r="C3" i="155"/>
  <c r="C2" i="155"/>
  <c r="A6" i="154"/>
  <c r="C3" i="154"/>
  <c r="C2" i="154"/>
  <c r="L47" i="149" l="1"/>
  <c r="M53" i="155"/>
  <c r="F14" i="150" s="1"/>
  <c r="K30" i="154"/>
  <c r="H13" i="150" s="1"/>
  <c r="M30" i="154"/>
  <c r="F13" i="150" s="1"/>
  <c r="N13" i="154"/>
  <c r="N14" i="154"/>
  <c r="O14" i="154" s="1"/>
  <c r="N15" i="154"/>
  <c r="O15" i="154" s="1"/>
  <c r="N16" i="154"/>
  <c r="O16" i="154" s="1"/>
  <c r="N17" i="154"/>
  <c r="O17" i="154" s="1"/>
  <c r="N18" i="154"/>
  <c r="O18" i="154" s="1"/>
  <c r="N19" i="154"/>
  <c r="O19" i="154" s="1"/>
  <c r="I21" i="154"/>
  <c r="N21" i="154" s="1"/>
  <c r="O21" i="154" s="1"/>
  <c r="N22" i="154"/>
  <c r="O22" i="154" s="1"/>
  <c r="N23" i="154"/>
  <c r="O23" i="154" s="1"/>
  <c r="N24" i="154"/>
  <c r="O24" i="154" s="1"/>
  <c r="N25" i="154"/>
  <c r="O25" i="154" s="1"/>
  <c r="N26" i="154"/>
  <c r="O26" i="154" s="1"/>
  <c r="N27" i="154"/>
  <c r="O27" i="154" s="1"/>
  <c r="N28" i="154"/>
  <c r="O28" i="154" s="1"/>
  <c r="J15" i="154"/>
  <c r="J16" i="154"/>
  <c r="J17" i="154"/>
  <c r="J18" i="154"/>
  <c r="J19" i="154"/>
  <c r="J23" i="154"/>
  <c r="J24" i="154"/>
  <c r="I28" i="149"/>
  <c r="N13" i="155"/>
  <c r="O13" i="155" s="1"/>
  <c r="N15" i="155"/>
  <c r="O15" i="155" s="1"/>
  <c r="N17" i="155"/>
  <c r="O17" i="155" s="1"/>
  <c r="N19" i="155"/>
  <c r="O19" i="155" s="1"/>
  <c r="N22" i="155"/>
  <c r="O22" i="155" s="1"/>
  <c r="I24" i="155"/>
  <c r="N24" i="155" s="1"/>
  <c r="O24" i="155" s="1"/>
  <c r="N25" i="155"/>
  <c r="O25" i="155" s="1"/>
  <c r="N29" i="155"/>
  <c r="O29" i="155" s="1"/>
  <c r="N30" i="155"/>
  <c r="O30" i="155" s="1"/>
  <c r="N31" i="155"/>
  <c r="O31" i="155" s="1"/>
  <c r="N32" i="155"/>
  <c r="O32" i="155" s="1"/>
  <c r="N33" i="155"/>
  <c r="O33" i="155" s="1"/>
  <c r="N35" i="155"/>
  <c r="O35" i="155" s="1"/>
  <c r="N36" i="155"/>
  <c r="O36" i="155" s="1"/>
  <c r="N37" i="155"/>
  <c r="O37" i="155" s="1"/>
  <c r="N38" i="155"/>
  <c r="O38" i="155" s="1"/>
  <c r="N41" i="155"/>
  <c r="O41" i="155" s="1"/>
  <c r="N43" i="155"/>
  <c r="O43" i="155" s="1"/>
  <c r="N45" i="155"/>
  <c r="O45" i="155" s="1"/>
  <c r="N46" i="155"/>
  <c r="O46" i="155" s="1"/>
  <c r="N47" i="155"/>
  <c r="O47" i="155" s="1"/>
  <c r="N48" i="155"/>
  <c r="O48" i="155" s="1"/>
  <c r="N49" i="155"/>
  <c r="O49" i="155" s="1"/>
  <c r="N50" i="155"/>
  <c r="O50" i="155" s="1"/>
  <c r="N51" i="155"/>
  <c r="O51" i="155" s="1"/>
  <c r="J15" i="155"/>
  <c r="J17" i="155"/>
  <c r="J21" i="155"/>
  <c r="J47" i="155"/>
  <c r="N14" i="155"/>
  <c r="O14" i="155" s="1"/>
  <c r="N18" i="155"/>
  <c r="O18" i="155" s="1"/>
  <c r="N28" i="155"/>
  <c r="O28" i="155" s="1"/>
  <c r="N12" i="155"/>
  <c r="O12" i="155" s="1"/>
  <c r="N16" i="155"/>
  <c r="O16" i="155" s="1"/>
  <c r="N20" i="155"/>
  <c r="O20" i="155" s="1"/>
  <c r="N26" i="155"/>
  <c r="O26" i="155" s="1"/>
  <c r="K53" i="155"/>
  <c r="H14" i="150" s="1"/>
  <c r="L21" i="155"/>
  <c r="O21" i="155" s="1"/>
  <c r="L30" i="154"/>
  <c r="E13" i="150" s="1"/>
  <c r="J27" i="154" l="1"/>
  <c r="J26" i="154"/>
  <c r="J25" i="154"/>
  <c r="J48" i="155"/>
  <c r="J28" i="154"/>
  <c r="J51" i="155"/>
  <c r="J36" i="155"/>
  <c r="J35" i="155"/>
  <c r="J30" i="155"/>
  <c r="J25" i="155"/>
  <c r="J24" i="155"/>
  <c r="L53" i="155"/>
  <c r="E14" i="150" s="1"/>
  <c r="J14" i="154"/>
  <c r="N30" i="154"/>
  <c r="G13" i="150" s="1"/>
  <c r="O13" i="154"/>
  <c r="J21" i="154"/>
  <c r="J22" i="149"/>
  <c r="N22" i="149"/>
  <c r="O22" i="149" s="1"/>
  <c r="N45" i="149"/>
  <c r="O45" i="149" s="1"/>
  <c r="J45" i="149"/>
  <c r="N37" i="149"/>
  <c r="O37" i="149" s="1"/>
  <c r="J37" i="149"/>
  <c r="J29" i="149"/>
  <c r="N29" i="149"/>
  <c r="O29" i="149" s="1"/>
  <c r="N21" i="149"/>
  <c r="O21" i="149" s="1"/>
  <c r="J21" i="149"/>
  <c r="N13" i="149"/>
  <c r="O13" i="149" s="1"/>
  <c r="N38" i="149"/>
  <c r="O38" i="149" s="1"/>
  <c r="J38" i="149"/>
  <c r="N20" i="149"/>
  <c r="O20" i="149" s="1"/>
  <c r="J20" i="149"/>
  <c r="N43" i="149"/>
  <c r="O43" i="149" s="1"/>
  <c r="J43" i="149"/>
  <c r="J19" i="149"/>
  <c r="N19" i="149"/>
  <c r="O19" i="149" s="1"/>
  <c r="N50" i="149"/>
  <c r="O50" i="149" s="1"/>
  <c r="J50" i="149"/>
  <c r="N34" i="149"/>
  <c r="O34" i="149" s="1"/>
  <c r="J34" i="149"/>
  <c r="J18" i="149"/>
  <c r="N18" i="149"/>
  <c r="O18" i="149" s="1"/>
  <c r="N46" i="149"/>
  <c r="O46" i="149" s="1"/>
  <c r="J46" i="149"/>
  <c r="J30" i="149"/>
  <c r="N30" i="149"/>
  <c r="O30" i="149" s="1"/>
  <c r="N36" i="149"/>
  <c r="O36" i="149" s="1"/>
  <c r="J36" i="149"/>
  <c r="N35" i="149"/>
  <c r="O35" i="149" s="1"/>
  <c r="J35" i="149"/>
  <c r="N42" i="149"/>
  <c r="O42" i="149" s="1"/>
  <c r="J42" i="149"/>
  <c r="J26" i="149"/>
  <c r="N26" i="149"/>
  <c r="O26" i="149" s="1"/>
  <c r="N49" i="149"/>
  <c r="O49" i="149" s="1"/>
  <c r="J49" i="149"/>
  <c r="N41" i="149"/>
  <c r="O41" i="149" s="1"/>
  <c r="J41" i="149"/>
  <c r="N33" i="149"/>
  <c r="O33" i="149" s="1"/>
  <c r="J33" i="149"/>
  <c r="N25" i="149"/>
  <c r="O25" i="149" s="1"/>
  <c r="J25" i="149"/>
  <c r="J17" i="149"/>
  <c r="N17" i="149"/>
  <c r="O17" i="149" s="1"/>
  <c r="J14" i="149"/>
  <c r="N14" i="149"/>
  <c r="O14" i="149" s="1"/>
  <c r="N44" i="149"/>
  <c r="O44" i="149" s="1"/>
  <c r="J44" i="149"/>
  <c r="N28" i="149"/>
  <c r="O28" i="149" s="1"/>
  <c r="J28" i="149"/>
  <c r="N48" i="149"/>
  <c r="O48" i="149" s="1"/>
  <c r="J48" i="149"/>
  <c r="J40" i="149"/>
  <c r="N40" i="149"/>
  <c r="O40" i="149" s="1"/>
  <c r="N32" i="149"/>
  <c r="O32" i="149" s="1"/>
  <c r="J32" i="149"/>
  <c r="N24" i="149"/>
  <c r="O24" i="149" s="1"/>
  <c r="N16" i="149"/>
  <c r="O16" i="149" s="1"/>
  <c r="J16" i="149"/>
  <c r="N47" i="149"/>
  <c r="O47" i="149" s="1"/>
  <c r="J47" i="149"/>
  <c r="J39" i="149"/>
  <c r="N39" i="149"/>
  <c r="O39" i="149" s="1"/>
  <c r="N31" i="149"/>
  <c r="O31" i="149" s="1"/>
  <c r="J31" i="149"/>
  <c r="N23" i="149"/>
  <c r="O23" i="149" s="1"/>
  <c r="J23" i="149"/>
  <c r="N15" i="149"/>
  <c r="O15" i="149" s="1"/>
  <c r="J15" i="149"/>
  <c r="J26" i="155"/>
  <c r="J41" i="155"/>
  <c r="J43" i="155"/>
  <c r="J31" i="155"/>
  <c r="J18" i="155"/>
  <c r="J46" i="155"/>
  <c r="J33" i="155"/>
  <c r="J16" i="155"/>
  <c r="J45" i="155"/>
  <c r="J32" i="155"/>
  <c r="J50" i="155"/>
  <c r="J38" i="155"/>
  <c r="J29" i="155"/>
  <c r="J20" i="155"/>
  <c r="J49" i="155"/>
  <c r="J37" i="155"/>
  <c r="J28" i="155"/>
  <c r="J19" i="155"/>
  <c r="N53" i="155"/>
  <c r="G14" i="150" s="1"/>
  <c r="O30" i="154"/>
  <c r="O5" i="154" l="1"/>
  <c r="D13" i="150"/>
  <c r="O5" i="155" l="1"/>
  <c r="D14" i="150"/>
  <c r="C3" i="149"/>
  <c r="A6" i="149"/>
  <c r="C2" i="149"/>
  <c r="C5" i="153"/>
  <c r="A7" i="150"/>
  <c r="C1" i="154" l="1"/>
  <c r="C1" i="155"/>
  <c r="C1" i="149"/>
  <c r="C12" i="153"/>
  <c r="O52" i="149"/>
  <c r="D12" i="150" s="1"/>
  <c r="D16" i="150" s="1"/>
  <c r="N52" i="149"/>
  <c r="G12" i="150" s="1"/>
  <c r="G16" i="150" s="1"/>
  <c r="M52" i="149"/>
  <c r="F12" i="150" s="1"/>
  <c r="F16" i="150" s="1"/>
  <c r="L52" i="149"/>
  <c r="E12" i="150" s="1"/>
  <c r="E16" i="150" s="1"/>
  <c r="K52" i="149"/>
  <c r="H12" i="150" s="1"/>
  <c r="H16" i="150" s="1"/>
  <c r="D17" i="150" l="1"/>
  <c r="D18" i="150" s="1"/>
  <c r="D19" i="150"/>
  <c r="D6" i="150"/>
  <c r="D20" i="150" l="1"/>
  <c r="D21" i="150" s="1"/>
  <c r="D22" i="150" s="1"/>
  <c r="D12" i="153" s="1"/>
  <c r="D14" i="153" s="1"/>
  <c r="D15" i="153" s="1"/>
  <c r="O5" i="149"/>
  <c r="D5" i="150" l="1"/>
</calcChain>
</file>

<file path=xl/sharedStrings.xml><?xml version="1.0" encoding="utf-8"?>
<sst xmlns="http://schemas.openxmlformats.org/spreadsheetml/2006/main" count="310" uniqueCount="146">
  <si>
    <t>KOPĀ</t>
  </si>
  <si>
    <t>Būves nosaukums:</t>
  </si>
  <si>
    <t>Objekta nosaukums:</t>
  </si>
  <si>
    <t>Objekta adrese:</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</si>
  <si>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</si>
  <si>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</si>
  <si>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</si>
  <si>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</si>
  <si>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</si>
  <si>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</si>
  <si>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</si>
  <si>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</si>
  <si>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</si>
  <si>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</si>
  <si>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</si>
  <si>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</si>
  <si>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Būves adrese:</t>
  </si>
  <si>
    <t>Objekta Nr.</t>
  </si>
  <si>
    <t>Objekta nosaukums</t>
  </si>
  <si>
    <t>Sastādīja</t>
  </si>
  <si>
    <t>t.sk. darba aizsardzībai</t>
  </si>
  <si>
    <t>PVN 21%</t>
  </si>
  <si>
    <r>
      <t>Objekta izmaksas (</t>
    </r>
    <r>
      <rPr>
        <i/>
        <sz val="10"/>
        <rFont val="Arial"/>
        <family val="2"/>
        <charset val="186"/>
      </rPr>
      <t>euro</t>
    </r>
    <r>
      <rPr>
        <sz val="10"/>
        <rFont val="Arial"/>
        <family val="2"/>
      </rPr>
      <t xml:space="preserve">) </t>
    </r>
  </si>
  <si>
    <r>
      <t xml:space="preserve">Par kopējo summu, </t>
    </r>
    <r>
      <rPr>
        <i/>
        <sz val="11"/>
        <rFont val="Arial"/>
        <family val="2"/>
        <charset val="186"/>
      </rPr>
      <t>euro</t>
    </r>
  </si>
  <si>
    <r>
      <t>Tāmes izmaksas (</t>
    </r>
    <r>
      <rPr>
        <i/>
        <sz val="10"/>
        <rFont val="Arial"/>
        <family val="2"/>
        <charset val="186"/>
      </rPr>
      <t>euro)</t>
    </r>
  </si>
  <si>
    <r>
      <t>Darba alga (</t>
    </r>
    <r>
      <rPr>
        <i/>
        <sz val="10"/>
        <rFont val="Arial"/>
        <family val="2"/>
        <charset val="186"/>
      </rPr>
      <t>euro</t>
    </r>
    <r>
      <rPr>
        <sz val="10"/>
        <rFont val="Arial"/>
        <family val="2"/>
      </rPr>
      <t>)</t>
    </r>
  </si>
  <si>
    <r>
      <t>Mehānismi (</t>
    </r>
    <r>
      <rPr>
        <i/>
        <sz val="10"/>
        <rFont val="Arial"/>
        <family val="2"/>
        <charset val="186"/>
      </rPr>
      <t>euro</t>
    </r>
    <r>
      <rPr>
        <sz val="10"/>
        <rFont val="Arial"/>
        <family val="2"/>
      </rPr>
      <t>)</t>
    </r>
  </si>
  <si>
    <r>
      <t>Tāmes tiešās izmaksas</t>
    </r>
    <r>
      <rPr>
        <i/>
        <sz val="11"/>
        <rFont val="Arial"/>
        <family val="2"/>
        <charset val="186"/>
      </rPr>
      <t xml:space="preserve"> euro</t>
    </r>
    <r>
      <rPr>
        <sz val="11"/>
        <rFont val="Arial"/>
        <family val="2"/>
      </rPr>
      <t xml:space="preserve"> bez PVN</t>
    </r>
  </si>
  <si>
    <t>Darba samaksas likme (euro/h)</t>
  </si>
  <si>
    <t>Darba alga (euro)</t>
  </si>
  <si>
    <t>Mehānismi (euro)</t>
  </si>
  <si>
    <t>Kopā (euro)</t>
  </si>
  <si>
    <t>Summa (euro)</t>
  </si>
  <si>
    <t xml:space="preserve"> 1-1</t>
  </si>
  <si>
    <t>Būvizstrādājumi  (euro)</t>
  </si>
  <si>
    <r>
      <t>Būvizstrādājumi  (</t>
    </r>
    <r>
      <rPr>
        <i/>
        <sz val="10"/>
        <rFont val="Arial"/>
        <family val="2"/>
        <charset val="186"/>
      </rPr>
      <t>euro</t>
    </r>
    <r>
      <rPr>
        <sz val="10"/>
        <rFont val="Arial"/>
        <family val="2"/>
      </rPr>
      <t xml:space="preserve">) </t>
    </r>
  </si>
  <si>
    <t>Būvdarbu nosaukums</t>
  </si>
  <si>
    <t>Būvdarbu veids vai konstruktīvā elementa nosaukums</t>
  </si>
  <si>
    <t>Pārbaudīja</t>
  </si>
  <si>
    <t>Tiešās izmaksas kopā, t. sk. darba devēja sociālais nodoklis (23,59%)</t>
  </si>
  <si>
    <t>Piezīme. Būvlaukuma izveidošanas un uzturēšanas izmaksas iekļautas virsizdevumos.</t>
  </si>
  <si>
    <t>m</t>
  </si>
  <si>
    <t>kpl</t>
  </si>
  <si>
    <t>Šķērsojumi ar esošajām inženierkomunikācijām, atšurfēšana, nepārsniedzot 3m dziļumu, minimālā platība 1m², maksimālais garums 5m</t>
  </si>
  <si>
    <t xml:space="preserve">Tranšejas sienu nostiprināšana ar metāla vairogiem (divpusēji) pie dziļuma, kas lielāks par 1,5 m. *norādīts tekošais tranšejas garums, pieņemot, ka sienas nostiprinātas abās būvgrāvja pusēs </t>
  </si>
  <si>
    <t>Gruntsūdens līmeņa pazemināšana</t>
  </si>
  <si>
    <t>CCTV inspekcija</t>
  </si>
  <si>
    <t>Pašteces kanalizācijas trases nospraušana</t>
  </si>
  <si>
    <t>SADZĪVES KANALIZĀCIJA K1</t>
  </si>
  <si>
    <t>SADZĪVES KANALIZĀCIJAS SPIEDVADS K1sp</t>
  </si>
  <si>
    <t>ŪDENSAPGĀDE U1</t>
  </si>
  <si>
    <t xml:space="preserve"> 1-2</t>
  </si>
  <si>
    <t xml:space="preserve"> 1-3</t>
  </si>
  <si>
    <t xml:space="preserve">Zemes darbi projektēto UKT tīklu darbu zonā </t>
  </si>
  <si>
    <t>Maģistrāle</t>
  </si>
  <si>
    <t>Kanalizācijas cauruļvada izbūve ar caurduršanas merodi</t>
  </si>
  <si>
    <t>Darba bedru rakšanas, aizbēršanas darbi (ieskaitot grunts nomaiņu*) 2,0 x 6,0 x 2,5(3,5)m, gruntsūdens atsūknēšana, tranšejas sienu nostiprināšana ar metāla vairogiem (divpusēji)</t>
  </si>
  <si>
    <t>Tranšejas rakšana un aizbēršana sadzīves kanalizācijas tīklu montāžai (ieskaitot grunts nomaiņu*, aizvešanu, atvešanu utt.) H=1,5-2,0 m</t>
  </si>
  <si>
    <t>Tranšejas rakšana un aizbēršana sadzīves kanalizācijas tīklu montāžai (ieskaitot grunts nomaiņu*, aizvešanu, atvešanu utt.) H=2,0-2,5 m</t>
  </si>
  <si>
    <t>Tranšejas rakšana un aizbēršana sadzīves kanalizācijas tīklu montāžai (ieskaitot grunts nomaiņu*, aizvešanu, atvešanu utt.) H=2,5-3,0 m</t>
  </si>
  <si>
    <t>Tranšejas rakšana un aizbēršana sadzīves kanalizācijas tīklu montāžai (ieskaitot grunts nomaiņu*, aizvešanu, atvešanu utt.) H=3,0-3,5 m</t>
  </si>
  <si>
    <t>Tranšejas rakšana un aizbēršana sadzīves kanalizācijas tīklu montāžai (ieskaitot grunts nomaiņu*, aizvešanu, atvešanu utt.) H=3,5-4,0 m</t>
  </si>
  <si>
    <t xml:space="preserve">Smilts pamatnes ierīkošana zem sadzīves kanalizācijas cauruļvadiem, h=15 cm </t>
  </si>
  <si>
    <t xml:space="preserve">Kanalizācijas cauruļvadu smilšu apbērums, h=15cm </t>
  </si>
  <si>
    <t>Zāliena seguma atjaunošana, tai skaitā melnzemes uzvešana un izlīdzināšana hvid.=10cm slānī</t>
  </si>
  <si>
    <t>Esošā grants seguma atjaunošana</t>
  </si>
  <si>
    <t>Esošā asfalta seguma noņemšana un atjaunošana</t>
  </si>
  <si>
    <t xml:space="preserve">Sadzīves kanalizācijas montāžas darbi </t>
  </si>
  <si>
    <t>Caurule SDR17 PE100 OD200 RC PN10; H=2,0 - 2,5m; montāža un ar to saistītie darbi (izbūve ar caurduršanas metodi)</t>
  </si>
  <si>
    <t>Caurule SDR17 PE100 OD200 RC PN10; H=2,5 - 3,0 m; montāža un ar to saistītie darbi (izbūve ar caurduršanas metodi)</t>
  </si>
  <si>
    <t>Caurule SDR17 PE100 OD200 RC PN10; H=3,5 - 4,0 m; montāža un ar to saistītie darbi (izbūve ar caurduršanas metodi)</t>
  </si>
  <si>
    <t>PP gofrēta dubultsienu kanalizācijas caurules ar uzmavām un blīvi OD200; H=1,5 - 2,0m,  ieguldes klase SN8 montāža un ar to saistītie darbi</t>
  </si>
  <si>
    <t>PP gofrēta dubultsienu kanalizācijas caurules ar uzmavām un blīvi OD200; H=2,0 - 2,5m,  ieguldes klase SN8 montāža un ar to saistītie darbi</t>
  </si>
  <si>
    <t>PP gofrēta dubultsienu kanalizācijas caurules ar uzmavām un blīvi OD200; H=2,5 - 3,0m,  ieguldes klase SN8 montāža un ar to saistītie darbi</t>
  </si>
  <si>
    <t>PP gofrēta dubultsienu kanalizācijas caurules ar uzmavām un blīvi OD200; H=3,0 - 3,5m,  ieguldes klase SN8 montāža un ar to saistītie darbi</t>
  </si>
  <si>
    <t>PP gofrēta dubultsienu kanalizācijas caurules ar uzmavām un blīvi OD200; H=3,5 - 4,0m,  ieguldes klase SN8 montāža un ar to saistītie darbi</t>
  </si>
  <si>
    <t>PP skataka ID600 H=1,5-2,0m, aku vākiem ir jābūt montētiem uz armēta dzelzbetona slodzi kliedējoša atbalsta gredzena no C50/60 markas betona,ar aizsargapmales apbetonējumu no C12/15 betona, ķeta vākiem D400 klases, pamatne ar tekni rūpnieciski izgatavota,  pievienojumiem, montāža</t>
  </si>
  <si>
    <t>PP skataka ID600 H=2,0-2,5m, aku vākiem ir jābūt montētiem uz armēta dzelzbetona slodzi kliedējoša atbalsta gredzena no C50/60 markas betona, ar aizsargapmales apbetonējumu no C12/15 betona, ķeta vākiem D400 klases, pamatne ar tekni rūpnieciski izgatavota,  pievienojumiem, montāža</t>
  </si>
  <si>
    <t>PP skataka ID600 H=2,5-3,0m, aku vākiem ir jābūt montētiem uz armēta dzelzbetona slodzi kliedējoša atbalsta gredzena no C50/60 markas betona,ar aizsargapmales apbetonējumu no C12/15 betona, ķeta vākiem D400 klases, pamatne ar tekni rūpnieciski izgatavota,  pievienojumiem, montāža</t>
  </si>
  <si>
    <t>PP skataka ID1000 H=3,0-3,5m, aku vākiem ir jābūt montētiem uz armēta dzelzbetona slodzi kliedējoša atbalsta gredzena no C50/60 markas betona, ar aizsargapmales apbetonējumu no C12/15 betona, ķeta vākiem D400 klases, pamatne ar tekni rūpnieciski izgatavota,  pievienojumiem, montāža</t>
  </si>
  <si>
    <t>PP skataka ID1000 H=3,5-4,0m, aku vākiem ir jābūt montētiem uz armēta dzelzbetona slodzi kliedējoša atbalsta gredzena no C50/60 markas betona,ar aizsargapmales apbetonējumu no C12/15 betona, ķeta vākiem D400 klases, pamatne ar tekni rūpnieciski izgatavota,  pievienojumiem, montāža</t>
  </si>
  <si>
    <t>EM PE gala noslēgs OD160</t>
  </si>
  <si>
    <t>gb</t>
  </si>
  <si>
    <t xml:space="preserve">Esošo elektrokabeļu un sakaru kabeļu aizsardzība to šķērsojumu vietās ar projektēto sadzīves kanalizāciju, ievietojot tos saliekamajās aizsargčaulās AROT OD110, L=3m </t>
  </si>
  <si>
    <t>Esošo sadzīves kanalizācijas aku d1000 demontāža un utilizēšana</t>
  </si>
  <si>
    <t>Esošās sadzīves kanalizācijas cauruļvada d200 demontāža un utilizēšana</t>
  </si>
  <si>
    <t>Esošās sadzīves kanalizācijas cauruļvada gala tamponāža</t>
  </si>
  <si>
    <t>Esošā žoga rūpīga noņemšana un novietošana atpakaļ (būvdarbu zonā)</t>
  </si>
  <si>
    <t>Esošo koku nogriešana un celmu izraušana (utilizēšana)</t>
  </si>
  <si>
    <t>Tranšejas rakšana un aizbēršana sadzīves kanalizācijas spiedvada tīklu montāžai (ieskaitot grunts nomaiņu*, aizvešanu, atvešanu utt.) H=1,5-2,0 m</t>
  </si>
  <si>
    <t>Būvbedres sagatavošana ar rievsienām KSS montāžai (3,5x3,5x5,0)</t>
  </si>
  <si>
    <t xml:space="preserve">Smilts pamatnes ierīkošana zem sadzīves kanalizācijas spiedvada cauruļvadiem, h=15 cm </t>
  </si>
  <si>
    <t xml:space="preserve">Sadzīves kanalizācijas spiedvada cauruļvadu smilšu apbērums, h=15cm </t>
  </si>
  <si>
    <t xml:space="preserve">Sadzīves kanalizācijas spiedvada montāžas darbi </t>
  </si>
  <si>
    <t>Caurule SDR17 PE100 OD160  PN10  H÷2.0m; montāža un ar to saistītie darbi</t>
  </si>
  <si>
    <t>Grodu tipa spiediena dzēšanas aka RBS DN625 ar pievadu DN160mm no 100% pirmreizēja PE100 materiāla ar atvērumu MIN 605mm, horizontālo ribojumu, lieta sfēras tipa pamatne ar tangenciālu ievadu un centrisku izvadu DN200, aku vākiem ir jābūt montētiem uz armēta dzelzbetona slodzi kliedējoša atbalsta gredzena no C50/60 markas betona, ķeta vākiem D400 klases. H=2,0m, Montāžas darbi</t>
  </si>
  <si>
    <t>Pilnībā nokomplektētā HDPE Kanalizācijas sūkņu stacija ID1500, H=4,57 mm, ar siltinātu, slēdzamu lūku ar fiksatoru. Montāžas darbi</t>
  </si>
  <si>
    <t>Automātikas skapis ar apsaisti , montāžas darbi</t>
  </si>
  <si>
    <t>Spiedvada hidrauliskā pārbaude</t>
  </si>
  <si>
    <t>Spiedvada trases nospraušana</t>
  </si>
  <si>
    <t>EM PE līkums 45° OD160</t>
  </si>
  <si>
    <t>Kanalizācijas trases nospraušana</t>
  </si>
  <si>
    <t>Ūdensvada cauruļvada izbūve ar caurduršanas merodi</t>
  </si>
  <si>
    <t>Tranšejas rakšana un aizbēršana ūdensvada montāžai (ieskaitot grunts nomaiņu*, aizvešanu, atvešanu utt.) H=1,5-2,5 m</t>
  </si>
  <si>
    <t xml:space="preserve">Smilts pamatnes ierīkošana zem ūdensvada cauruļvadiem, h=15 cm </t>
  </si>
  <si>
    <t xml:space="preserve">Ūdensvada cauruļvadu smilšu apbērums, h=15cm </t>
  </si>
  <si>
    <t>Skaloti oļi fr.8-16 mm ģeotekstila ieslēgumā hidranta drenāžai</t>
  </si>
  <si>
    <t xml:space="preserve">Ūdensapgādes U1 montāžas darbi </t>
  </si>
  <si>
    <t>Caurule SDR17 PE100 OD160 RC PN10; H÷2.0m; montāža un ar to saistītie darbi (izbūve ar caurduršanas metodi)</t>
  </si>
  <si>
    <t>Caurule SDR17 PE100 OD160  PN10; H÷2.0m; montāža un ar to saistītie darbi</t>
  </si>
  <si>
    <t>Caurule SDR17 PE100 OD110  PN10; H÷2.0m; montāža un ar to saistītie darbi</t>
  </si>
  <si>
    <t>Ūdensvada hidrauliskā pārbaude un dezinfekcija</t>
  </si>
  <si>
    <t>Udensvada trases nospraušana</t>
  </si>
  <si>
    <t>Virszemes hidrants DN100</t>
  </si>
  <si>
    <t>Hidranta infromatīvā plāksnīte</t>
  </si>
  <si>
    <t xml:space="preserve">Atloku aizbīdnis DN150 komplektā ar teleskopisko kāta pagarinātāju un noslēgkapi  </t>
  </si>
  <si>
    <t xml:space="preserve">Atloku aizbīdnis DN100 komplektā ar teleskopisko kāta pagarinātāju un noslēgkapi  </t>
  </si>
  <si>
    <t>Atloku adapters DN150 PE caurulei OD160</t>
  </si>
  <si>
    <t>Atloku adapters DN100 PE caurulei OD110</t>
  </si>
  <si>
    <t>Atloku trejgabals DN150/100</t>
  </si>
  <si>
    <t>EM PE trejgabals DN160</t>
  </si>
  <si>
    <t>PE EM Dubultuzmava OD160</t>
  </si>
  <si>
    <t>PE EM redukcijas dubultuzmava OD160/110</t>
  </si>
  <si>
    <t>EM PE līkums 45° OD110</t>
  </si>
  <si>
    <t>EM PE līkums 23° OD110</t>
  </si>
  <si>
    <t>EM PE gala noslēgs OD110</t>
  </si>
  <si>
    <t xml:space="preserve">Betona balsti; marka B20 </t>
  </si>
  <si>
    <t>Esošās nedzīvojamās ēkas 3,0x3,0 demontāža un utilizēšana.</t>
  </si>
  <si>
    <t>MAĢISTRĀLĀ ŪDENSVADA UN SADZĪVES KANALIZĀCIJAS TĪKLU IZBŪVE</t>
  </si>
  <si>
    <t>RĪGAS IELĀ, OLAINĒ, OLAINES NOVADĀ</t>
  </si>
  <si>
    <r>
      <t>m</t>
    </r>
    <r>
      <rPr>
        <vertAlign val="superscript"/>
        <sz val="10"/>
        <rFont val="Arial"/>
        <family val="2"/>
      </rPr>
      <t>3</t>
    </r>
  </si>
  <si>
    <r>
      <t>m</t>
    </r>
    <r>
      <rPr>
        <vertAlign val="superscript"/>
        <sz val="10"/>
        <rFont val="Arial"/>
        <family val="2"/>
      </rPr>
      <t>2</t>
    </r>
  </si>
  <si>
    <r>
      <t>m</t>
    </r>
    <r>
      <rPr>
        <vertAlign val="superscript"/>
        <sz val="10"/>
        <rFont val="Arial"/>
        <family val="2"/>
      </rPr>
      <t>3</t>
    </r>
    <r>
      <rPr>
        <sz val="11"/>
        <color theme="1"/>
        <rFont val="Calibri"/>
        <family val="2"/>
        <charset val="186"/>
        <scheme val="minor"/>
      </rPr>
      <t/>
    </r>
  </si>
  <si>
    <t>MAĢISTRĀLĀ ŪDENSVADA UN SADZĪVES KANALIZĀCIJAS TĪKLU IZBŪVE RĪGAS IELĀ, OLAINĒ, OLAINES NOVADĀ, 2.KĀRTA</t>
  </si>
  <si>
    <t>Darba bedru rakšanas, aizbēršanas darbi (ieskaitot grunts nomaiņu*) 2,0(3,0) x 6,0 x 2,5m, gruntsūdens atsūknēšana, tranšejas sienu nostiprināšana ar metāla vairogiem (divpusēji)</t>
  </si>
  <si>
    <t>Caurule SDR17 PE100 OD32 PN10; H÷2.0m; montāža un ar to saistītie darbi</t>
  </si>
  <si>
    <t>Ķeta ekspluatācijas ventilis DN25 ar iekšējām vītnēm 1" ar teleskopisko pagarinātāju un noslēgkapi</t>
  </si>
  <si>
    <t>PE EM Dubultuzmava OD32</t>
  </si>
  <si>
    <t>Aizsargčaula caurulei OD32</t>
  </si>
  <si>
    <t>PE EM sedlu uzlika OD160/32</t>
  </si>
  <si>
    <t>PE EM sedlu uzlika OD110/32</t>
  </si>
  <si>
    <t xml:space="preserve">Virsizdevumi </t>
  </si>
  <si>
    <t xml:space="preserve">Peļņa </t>
  </si>
  <si>
    <t>Finanšu rezerve neparedzētiem darbiem</t>
  </si>
  <si>
    <t>6.pielikums
AS OŪS 2022/03_SPS</t>
  </si>
  <si>
    <t>SIA "______________" BŪVNIECĪBAS KOPTĀME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</si>
</sst>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charset val="186"/>
    </font>
    <font>
      <sz val="11"/>
      <color theme="1"/>
      <name val="Calibri"/>
      <family val="2"/>
      <charset val="186"/>
      <scheme val="minor"/>
    </font>
    <font>
      <sz val="8"/>
      <name val="Arial"/>
      <family val="2"/>
      <charset val="186"/>
    </font>
    <font>
      <sz val="10"/>
      <name val="Arial"/>
      <family val="2"/>
    </font>
    <font>
      <sz val="11"/>
      <name val="Arial"/>
      <family val="2"/>
    </font>
    <font>
      <b/>
      <sz val="10"/>
      <name val="Arial"/>
      <family val="2"/>
    </font>
    <font>
      <b/>
      <sz val="11"/>
      <name val="Arial"/>
      <family val="2"/>
    </font>
    <font>
      <u/>
      <sz val="10"/>
      <name val="Arial"/>
      <family val="2"/>
    </font>
    <font>
      <b/>
      <u/>
      <sz val="10"/>
      <name val="Arial"/>
      <family val="2"/>
    </font>
    <font>
      <i/>
      <sz val="10"/>
      <name val="Arial"/>
      <family val="2"/>
      <charset val="186"/>
    </font>
    <font>
      <b/>
      <sz val="10"/>
      <name val="Arial"/>
      <family val="2"/>
      <charset val="186"/>
    </font>
    <font>
      <i/>
      <sz val="11"/>
      <name val="Arial"/>
      <family val="2"/>
      <charset val="186"/>
    </font>
    <font>
      <sz val="10"/>
      <name val="Arial"/>
      <family val="2"/>
      <charset val="186"/>
    </font>
    <font>
      <b/>
      <i/>
      <sz val="9"/>
      <name val="Arial"/>
      <family val="2"/>
      <charset val="186"/>
    </font>
    <font>
      <sz val="10"/>
      <name val="Arial"/>
      <family val="2"/>
      <charset val="1"/>
    </font>
    <font>
      <i/>
      <u/>
      <sz val="10"/>
      <name val="Arial"/>
      <family val="2"/>
    </font>
    <font>
      <vertAlign val="superscript"/>
      <sz val="10"/>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3">
    <xf numFmtId="0" fontId="0" fillId="0" borderId="0"/>
    <xf numFmtId="0" fontId="12" fillId="0" borderId="0"/>
    <xf numFmtId="0" fontId="12" fillId="0" borderId="0"/>
  </cellStyleXfs>
  <cellXfs count="164">
    <xf numFmtId="0" fontId="0" fillId="0" borderId="0" xfId="0"/>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vertical="top"/>
    </xf>
    <xf numFmtId="2" fontId="3" fillId="0" borderId="0" xfId="0" applyNumberFormat="1" applyFont="1" applyAlignment="1">
      <alignment vertical="top"/>
    </xf>
    <xf numFmtId="0" fontId="3" fillId="0" borderId="0" xfId="0" applyFont="1"/>
    <xf numFmtId="0" fontId="3" fillId="0" borderId="1" xfId="0" applyFont="1" applyBorder="1" applyAlignment="1">
      <alignment horizontal="center" vertical="center" textRotation="90" wrapText="1"/>
    </xf>
    <xf numFmtId="2" fontId="3" fillId="0" borderId="1" xfId="0" applyNumberFormat="1" applyFont="1" applyBorder="1" applyAlignment="1">
      <alignment horizontal="center" vertical="center" textRotation="90" wrapText="1"/>
    </xf>
    <xf numFmtId="0" fontId="3" fillId="0" borderId="0" xfId="0" applyFont="1" applyAlignment="1">
      <alignment vertical="center"/>
    </xf>
    <xf numFmtId="0" fontId="4" fillId="0" borderId="0" xfId="0" applyFont="1" applyAlignment="1">
      <alignment horizontal="left" vertical="top"/>
    </xf>
    <xf numFmtId="0" fontId="3" fillId="0" borderId="2" xfId="0" applyFont="1" applyBorder="1" applyAlignment="1">
      <alignment horizontal="center" vertical="top"/>
    </xf>
    <xf numFmtId="0" fontId="3" fillId="0" borderId="3" xfId="0" applyFont="1" applyBorder="1" applyAlignment="1">
      <alignment horizontal="center" vertical="top" wrapText="1"/>
    </xf>
    <xf numFmtId="0" fontId="3" fillId="0" borderId="2" xfId="0" applyFont="1" applyBorder="1" applyAlignment="1">
      <alignment vertical="top" wrapText="1"/>
    </xf>
    <xf numFmtId="2" fontId="3" fillId="0" borderId="0" xfId="0" applyNumberFormat="1" applyFont="1" applyAlignment="1">
      <alignment horizontal="right"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5" fillId="0" borderId="6" xfId="0" applyFont="1" applyBorder="1" applyAlignment="1">
      <alignment horizontal="right" vertical="top" wrapText="1"/>
    </xf>
    <xf numFmtId="0" fontId="5" fillId="0" borderId="11" xfId="0" applyFont="1" applyBorder="1" applyAlignment="1">
      <alignment horizontal="right" vertical="top" wrapText="1"/>
    </xf>
    <xf numFmtId="0" fontId="3" fillId="0" borderId="14" xfId="0" applyFont="1" applyBorder="1" applyAlignment="1">
      <alignment horizontal="center" vertical="top"/>
    </xf>
    <xf numFmtId="0" fontId="3" fillId="0" borderId="13"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wrapText="1"/>
    </xf>
    <xf numFmtId="0" fontId="3" fillId="0" borderId="13" xfId="0" applyFont="1" applyBorder="1" applyAlignment="1">
      <alignment vertical="top" wrapText="1"/>
    </xf>
    <xf numFmtId="0" fontId="3" fillId="0" borderId="13" xfId="0" applyFont="1" applyBorder="1" applyAlignment="1">
      <alignment vertical="top"/>
    </xf>
    <xf numFmtId="2" fontId="3" fillId="0" borderId="14" xfId="0" applyNumberFormat="1" applyFont="1" applyBorder="1" applyAlignment="1">
      <alignment vertical="top"/>
    </xf>
    <xf numFmtId="2" fontId="3" fillId="0" borderId="13" xfId="0" applyNumberFormat="1" applyFont="1" applyBorder="1" applyAlignment="1">
      <alignment vertical="top"/>
    </xf>
    <xf numFmtId="0" fontId="3" fillId="0" borderId="13" xfId="0" applyFont="1" applyBorder="1" applyAlignment="1">
      <alignment horizontal="center" vertical="top" wrapText="1"/>
    </xf>
    <xf numFmtId="0" fontId="3" fillId="0" borderId="7" xfId="0" applyFont="1" applyBorder="1" applyAlignment="1">
      <alignment vertical="top" wrapText="1"/>
    </xf>
    <xf numFmtId="0" fontId="3" fillId="0" borderId="7" xfId="0" applyFont="1" applyBorder="1" applyAlignment="1">
      <alignment horizontal="center" vertical="top"/>
    </xf>
    <xf numFmtId="2" fontId="3" fillId="0" borderId="7" xfId="0" applyNumberFormat="1" applyFont="1" applyBorder="1" applyAlignment="1">
      <alignment vertical="top"/>
    </xf>
    <xf numFmtId="0" fontId="3" fillId="0" borderId="13" xfId="0" applyFont="1" applyBorder="1"/>
    <xf numFmtId="0" fontId="5" fillId="0" borderId="0" xfId="0" applyFont="1"/>
    <xf numFmtId="0" fontId="5" fillId="0" borderId="11" xfId="0" applyFont="1" applyBorder="1" applyAlignment="1">
      <alignment horizontal="center" vertical="top"/>
    </xf>
    <xf numFmtId="0" fontId="5" fillId="0" borderId="16" xfId="0" applyFont="1" applyBorder="1" applyAlignment="1">
      <alignment vertical="top" wrapText="1"/>
    </xf>
    <xf numFmtId="0" fontId="5" fillId="0" borderId="16" xfId="0" applyFont="1" applyBorder="1" applyAlignment="1">
      <alignment horizontal="center" vertical="top"/>
    </xf>
    <xf numFmtId="0" fontId="5" fillId="0" borderId="11" xfId="0" applyFont="1" applyBorder="1" applyAlignment="1">
      <alignment vertical="top"/>
    </xf>
    <xf numFmtId="2" fontId="5" fillId="0" borderId="11" xfId="0" applyNumberFormat="1" applyFont="1" applyBorder="1" applyAlignment="1">
      <alignment vertical="top"/>
    </xf>
    <xf numFmtId="2" fontId="5" fillId="0" borderId="16" xfId="0" applyNumberFormat="1" applyFont="1" applyBorder="1" applyAlignment="1">
      <alignment vertical="top"/>
    </xf>
    <xf numFmtId="2" fontId="5" fillId="0" borderId="1" xfId="0" applyNumberFormat="1" applyFont="1" applyBorder="1" applyAlignment="1">
      <alignment vertical="top"/>
    </xf>
    <xf numFmtId="2" fontId="5" fillId="0" borderId="1" xfId="0" applyNumberFormat="1" applyFont="1" applyBorder="1"/>
    <xf numFmtId="0" fontId="3"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applyAlignment="1">
      <alignment horizontal="left" vertical="top"/>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0" xfId="0" applyFont="1" applyFill="1" applyAlignment="1">
      <alignment vertical="top"/>
    </xf>
    <xf numFmtId="2" fontId="3" fillId="2" borderId="0" xfId="0" applyNumberFormat="1" applyFont="1" applyFill="1" applyAlignment="1">
      <alignment vertical="top"/>
    </xf>
    <xf numFmtId="0" fontId="3" fillId="2" borderId="0" xfId="0" applyFont="1" applyFill="1"/>
    <xf numFmtId="0" fontId="3" fillId="2" borderId="0" xfId="0" applyFont="1" applyFill="1" applyAlignment="1">
      <alignment vertical="top" wrapText="1"/>
    </xf>
    <xf numFmtId="2" fontId="4" fillId="2" borderId="0" xfId="0" applyNumberFormat="1" applyFont="1" applyFill="1" applyAlignment="1">
      <alignment horizontal="right" vertical="top"/>
    </xf>
    <xf numFmtId="2" fontId="3" fillId="0" borderId="5" xfId="0" applyNumberFormat="1" applyFont="1" applyBorder="1" applyAlignment="1">
      <alignment vertical="center"/>
    </xf>
    <xf numFmtId="2" fontId="5" fillId="0" borderId="11" xfId="0" applyNumberFormat="1" applyFont="1" applyBorder="1"/>
    <xf numFmtId="2" fontId="5" fillId="0" borderId="0" xfId="0" applyNumberFormat="1" applyFont="1" applyAlignment="1">
      <alignment vertical="top"/>
    </xf>
    <xf numFmtId="2" fontId="5" fillId="0" borderId="0" xfId="0" applyNumberFormat="1" applyFont="1"/>
    <xf numFmtId="2" fontId="7" fillId="0" borderId="0" xfId="0" applyNumberFormat="1" applyFont="1" applyAlignment="1">
      <alignment vertical="top"/>
    </xf>
    <xf numFmtId="0" fontId="6" fillId="0" borderId="0" xfId="0" applyFont="1" applyAlignment="1">
      <alignment vertical="top"/>
    </xf>
    <xf numFmtId="17" fontId="5" fillId="0" borderId="0" xfId="0" applyNumberFormat="1" applyFont="1" applyAlignment="1">
      <alignment horizontal="left" vertical="top"/>
    </xf>
    <xf numFmtId="0" fontId="5" fillId="0" borderId="0" xfId="0" applyFont="1" applyAlignment="1">
      <alignment horizontal="right" vertical="top" wrapText="1"/>
    </xf>
    <xf numFmtId="0" fontId="4" fillId="0" borderId="0" xfId="0" applyFont="1" applyAlignment="1">
      <alignment vertical="top"/>
    </xf>
    <xf numFmtId="2" fontId="3" fillId="0" borderId="0" xfId="0" applyNumberFormat="1" applyFont="1" applyAlignment="1">
      <alignmen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9" fillId="0" borderId="6" xfId="0" applyFont="1" applyBorder="1" applyAlignment="1">
      <alignment horizontal="right" vertical="top" wrapText="1"/>
    </xf>
    <xf numFmtId="4" fontId="3" fillId="0" borderId="0" xfId="0" applyNumberFormat="1" applyFont="1"/>
    <xf numFmtId="4" fontId="3" fillId="0" borderId="11" xfId="0" applyNumberFormat="1" applyFont="1" applyBorder="1" applyAlignment="1">
      <alignment horizontal="right" vertical="top" wrapText="1"/>
    </xf>
    <xf numFmtId="4" fontId="3" fillId="0" borderId="16" xfId="0" applyNumberFormat="1" applyFont="1" applyBorder="1" applyAlignment="1">
      <alignment horizontal="right" vertical="top"/>
    </xf>
    <xf numFmtId="4" fontId="3" fillId="0" borderId="11" xfId="0" applyNumberFormat="1" applyFont="1" applyBorder="1" applyAlignment="1">
      <alignment horizontal="right" vertical="top"/>
    </xf>
    <xf numFmtId="4" fontId="3" fillId="0" borderId="11" xfId="0" applyNumberFormat="1" applyFont="1" applyBorder="1" applyAlignment="1">
      <alignment vertical="top"/>
    </xf>
    <xf numFmtId="4" fontId="3" fillId="0" borderId="1" xfId="0" applyNumberFormat="1" applyFont="1" applyBorder="1" applyAlignment="1">
      <alignment vertical="top" wrapText="1"/>
    </xf>
    <xf numFmtId="4" fontId="3" fillId="0" borderId="0" xfId="0" applyNumberFormat="1" applyFont="1" applyAlignment="1">
      <alignment horizontal="center" vertical="top"/>
    </xf>
    <xf numFmtId="4" fontId="3" fillId="0" borderId="0" xfId="0" applyNumberFormat="1" applyFont="1" applyAlignment="1">
      <alignment vertical="top"/>
    </xf>
    <xf numFmtId="4" fontId="3" fillId="0" borderId="6" xfId="0" applyNumberFormat="1" applyFont="1" applyBorder="1" applyAlignment="1">
      <alignment vertical="top" wrapText="1"/>
    </xf>
    <xf numFmtId="4" fontId="3" fillId="0" borderId="9" xfId="0" applyNumberFormat="1" applyFont="1" applyBorder="1" applyAlignment="1">
      <alignment vertical="top" wrapText="1"/>
    </xf>
    <xf numFmtId="4" fontId="3" fillId="0" borderId="17" xfId="0" applyNumberFormat="1" applyFont="1" applyBorder="1" applyAlignment="1">
      <alignment vertical="top" wrapText="1"/>
    </xf>
    <xf numFmtId="0" fontId="10" fillId="0" borderId="21" xfId="0" applyFont="1" applyBorder="1" applyAlignment="1">
      <alignment horizontal="right" vertical="top" wrapText="1"/>
    </xf>
    <xf numFmtId="2" fontId="3" fillId="0" borderId="1" xfId="0" applyNumberFormat="1" applyFont="1" applyBorder="1" applyAlignment="1">
      <alignment horizontal="center" vertical="center" wrapText="1"/>
    </xf>
    <xf numFmtId="0" fontId="10" fillId="0" borderId="0" xfId="0" applyFont="1" applyAlignment="1">
      <alignment horizontal="center" vertical="top"/>
    </xf>
    <xf numFmtId="0" fontId="10" fillId="0" borderId="13" xfId="0" applyFont="1" applyBorder="1" applyAlignment="1">
      <alignment horizontal="right" vertical="top" wrapText="1"/>
    </xf>
    <xf numFmtId="4" fontId="10" fillId="0" borderId="1" xfId="0" applyNumberFormat="1" applyFont="1" applyBorder="1" applyAlignment="1">
      <alignment horizontal="right" vertical="top" wrapText="1"/>
    </xf>
    <xf numFmtId="4" fontId="10" fillId="0" borderId="1" xfId="0" applyNumberFormat="1" applyFont="1" applyBorder="1" applyAlignment="1">
      <alignment horizontal="right" vertical="top"/>
    </xf>
    <xf numFmtId="4" fontId="10" fillId="0" borderId="1" xfId="0" applyNumberFormat="1" applyFont="1" applyBorder="1" applyAlignment="1">
      <alignment vertical="top"/>
    </xf>
    <xf numFmtId="4" fontId="10" fillId="0" borderId="0" xfId="0" applyNumberFormat="1" applyFont="1"/>
    <xf numFmtId="0" fontId="10" fillId="0" borderId="0" xfId="0" applyFont="1"/>
    <xf numFmtId="4" fontId="10" fillId="0" borderId="1" xfId="0" applyNumberFormat="1" applyFont="1" applyBorder="1" applyAlignment="1">
      <alignment vertical="top"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wrapText="1"/>
    </xf>
    <xf numFmtId="4" fontId="3" fillId="0" borderId="6" xfId="0" applyNumberFormat="1" applyFont="1" applyBorder="1" applyAlignment="1">
      <alignment horizontal="right" vertical="center" wrapText="1"/>
    </xf>
    <xf numFmtId="4" fontId="3" fillId="0" borderId="8"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6" xfId="0" applyNumberFormat="1" applyFont="1" applyBorder="1" applyAlignment="1">
      <alignment vertical="center"/>
    </xf>
    <xf numFmtId="4" fontId="3" fillId="0" borderId="0" xfId="0" applyNumberFormat="1" applyFont="1" applyAlignment="1">
      <alignment vertical="center"/>
    </xf>
    <xf numFmtId="2" fontId="3" fillId="0" borderId="6" xfId="0" applyNumberFormat="1" applyFont="1" applyBorder="1" applyAlignment="1">
      <alignment vertical="center"/>
    </xf>
    <xf numFmtId="2" fontId="3" fillId="0" borderId="7" xfId="0" applyNumberFormat="1" applyFont="1" applyBorder="1" applyAlignment="1">
      <alignment vertical="center"/>
    </xf>
    <xf numFmtId="2" fontId="13" fillId="2" borderId="0" xfId="0" applyNumberFormat="1" applyFont="1" applyFill="1" applyAlignment="1">
      <alignment horizontal="center"/>
    </xf>
    <xf numFmtId="0" fontId="5" fillId="0" borderId="0" xfId="0" applyNumberFormat="1" applyFont="1" applyAlignment="1">
      <alignment horizontal="left" vertical="top"/>
    </xf>
    <xf numFmtId="0" fontId="5" fillId="2" borderId="0" xfId="0" applyNumberFormat="1" applyFont="1" applyFill="1" applyAlignment="1">
      <alignment horizontal="left" vertical="top"/>
    </xf>
    <xf numFmtId="4" fontId="0" fillId="0" borderId="22" xfId="0" applyNumberFormat="1" applyBorder="1" applyAlignment="1">
      <alignment vertical="center" wrapText="1"/>
    </xf>
    <xf numFmtId="0" fontId="3" fillId="0" borderId="23" xfId="0" applyFont="1" applyBorder="1" applyAlignment="1">
      <alignment horizontal="center" vertical="center"/>
    </xf>
    <xf numFmtId="0" fontId="5" fillId="0" borderId="23" xfId="0" applyFont="1" applyBorder="1" applyAlignment="1">
      <alignment horizontal="left" vertical="center" wrapText="1"/>
    </xf>
    <xf numFmtId="0" fontId="3" fillId="0" borderId="0" xfId="0" applyFont="1" applyBorder="1" applyAlignment="1">
      <alignment horizontal="center" vertical="center" wrapText="1"/>
    </xf>
    <xf numFmtId="0" fontId="3" fillId="0" borderId="23" xfId="0" applyFont="1" applyBorder="1" applyAlignment="1">
      <alignment horizontal="right" vertic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3" borderId="6" xfId="1" applyFont="1" applyFill="1" applyBorder="1" applyAlignment="1">
      <alignment horizontal="left" vertical="center" wrapText="1"/>
    </xf>
    <xf numFmtId="0" fontId="3" fillId="3" borderId="24" xfId="1" applyFont="1" applyFill="1" applyBorder="1" applyAlignment="1">
      <alignment horizontal="center" vertical="center" wrapText="1"/>
    </xf>
    <xf numFmtId="0" fontId="3" fillId="3" borderId="24" xfId="0" applyFont="1" applyFill="1" applyBorder="1" applyAlignment="1">
      <alignment horizontal="center" vertical="center" wrapText="1"/>
    </xf>
    <xf numFmtId="2" fontId="14" fillId="0" borderId="8" xfId="0" applyNumberFormat="1" applyFont="1" applyBorder="1" applyAlignment="1">
      <alignment horizontal="right" vertical="center"/>
    </xf>
    <xf numFmtId="2" fontId="14" fillId="0" borderId="5" xfId="0" applyNumberFormat="1" applyFont="1" applyBorder="1" applyAlignment="1">
      <alignment vertical="center"/>
    </xf>
    <xf numFmtId="2" fontId="14" fillId="0" borderId="6" xfId="0" applyNumberFormat="1" applyFont="1" applyBorder="1" applyAlignment="1">
      <alignment vertical="center"/>
    </xf>
    <xf numFmtId="2" fontId="14" fillId="0" borderId="8" xfId="0" applyNumberFormat="1"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left" vertical="center" wrapText="1"/>
    </xf>
    <xf numFmtId="4" fontId="3" fillId="0" borderId="9" xfId="0" applyNumberFormat="1" applyFont="1" applyBorder="1" applyAlignment="1">
      <alignment horizontal="right" vertical="center" wrapText="1"/>
    </xf>
    <xf numFmtId="4" fontId="3" fillId="0" borderId="26" xfId="0" applyNumberFormat="1" applyFont="1" applyBorder="1" applyAlignment="1">
      <alignment horizontal="right" vertical="center"/>
    </xf>
    <xf numFmtId="4" fontId="3" fillId="0" borderId="9" xfId="0" applyNumberFormat="1" applyFont="1" applyBorder="1" applyAlignment="1">
      <alignment horizontal="right" vertical="center"/>
    </xf>
    <xf numFmtId="4" fontId="3" fillId="0" borderId="9" xfId="0" applyNumberFormat="1" applyFont="1" applyBorder="1" applyAlignment="1">
      <alignment vertical="center"/>
    </xf>
    <xf numFmtId="0" fontId="5" fillId="3" borderId="6" xfId="0" applyFont="1" applyFill="1" applyBorder="1" applyAlignment="1">
      <alignment horizontal="left" vertical="top" wrapText="1"/>
    </xf>
    <xf numFmtId="0" fontId="3" fillId="0" borderId="6" xfId="0" applyFont="1" applyBorder="1" applyAlignment="1">
      <alignment horizontal="right" vertical="center"/>
    </xf>
    <xf numFmtId="2" fontId="3" fillId="0" borderId="6" xfId="0" applyNumberFormat="1" applyFont="1" applyBorder="1" applyAlignment="1">
      <alignment horizontal="right" vertical="center"/>
    </xf>
    <xf numFmtId="2" fontId="3" fillId="0" borderId="8" xfId="0" applyNumberFormat="1" applyFont="1" applyBorder="1" applyAlignment="1">
      <alignment horizontal="right" vertical="center"/>
    </xf>
    <xf numFmtId="2" fontId="3" fillId="0" borderId="8" xfId="0" applyNumberFormat="1" applyFont="1" applyBorder="1" applyAlignment="1">
      <alignment vertical="center"/>
    </xf>
    <xf numFmtId="2" fontId="3" fillId="0" borderId="24" xfId="0" applyNumberFormat="1" applyFont="1" applyBorder="1" applyAlignment="1">
      <alignment horizontal="right" vertical="center"/>
    </xf>
    <xf numFmtId="2" fontId="3" fillId="3" borderId="24" xfId="0" applyNumberFormat="1" applyFont="1" applyFill="1" applyBorder="1" applyAlignment="1">
      <alignment horizontal="right" vertical="center"/>
    </xf>
    <xf numFmtId="1" fontId="3" fillId="3" borderId="24" xfId="0" applyNumberFormat="1" applyFont="1" applyFill="1" applyBorder="1" applyAlignment="1">
      <alignment horizontal="right" vertical="center"/>
    </xf>
    <xf numFmtId="1" fontId="3" fillId="3" borderId="24" xfId="1" applyNumberFormat="1" applyFont="1" applyFill="1" applyBorder="1" applyAlignment="1">
      <alignment horizontal="right" vertical="center"/>
    </xf>
    <xf numFmtId="0" fontId="3" fillId="3" borderId="6" xfId="0" applyFont="1" applyFill="1" applyBorder="1" applyAlignment="1">
      <alignment vertical="center" wrapText="1"/>
    </xf>
    <xf numFmtId="0" fontId="3" fillId="3" borderId="6" xfId="2" applyFont="1" applyFill="1" applyBorder="1" applyAlignment="1">
      <alignment vertical="center" wrapText="1"/>
    </xf>
    <xf numFmtId="0" fontId="3" fillId="3" borderId="6" xfId="0" applyFont="1" applyFill="1" applyBorder="1" applyAlignment="1">
      <alignment wrapText="1"/>
    </xf>
    <xf numFmtId="0" fontId="3" fillId="3" borderId="6" xfId="0" applyFont="1" applyFill="1" applyBorder="1" applyAlignment="1">
      <alignment horizontal="right" vertical="center"/>
    </xf>
    <xf numFmtId="0" fontId="15" fillId="3" borderId="6" xfId="0" applyFont="1" applyFill="1" applyBorder="1" applyAlignment="1">
      <alignment horizontal="left" vertical="top" wrapText="1"/>
    </xf>
    <xf numFmtId="2" fontId="3" fillId="0" borderId="7" xfId="0" applyNumberFormat="1" applyFont="1" applyBorder="1" applyAlignment="1">
      <alignment vertical="center"/>
    </xf>
    <xf numFmtId="2" fontId="14" fillId="0" borderId="8" xfId="0" applyNumberFormat="1" applyFont="1" applyBorder="1" applyAlignment="1">
      <alignment horizontal="right" vertical="center"/>
    </xf>
    <xf numFmtId="2" fontId="14" fillId="0" borderId="5" xfId="0" applyNumberFormat="1" applyFont="1" applyBorder="1" applyAlignment="1">
      <alignment vertical="center"/>
    </xf>
    <xf numFmtId="2" fontId="14" fillId="0" borderId="6" xfId="0" applyNumberFormat="1" applyFont="1" applyBorder="1" applyAlignment="1">
      <alignment vertical="center"/>
    </xf>
    <xf numFmtId="2" fontId="14" fillId="0" borderId="8" xfId="0" applyNumberFormat="1" applyFont="1" applyBorder="1" applyAlignment="1">
      <alignment vertical="center"/>
    </xf>
    <xf numFmtId="0" fontId="8" fillId="0" borderId="0" xfId="0" applyFont="1" applyAlignment="1">
      <alignment horizontal="center" vertical="top"/>
    </xf>
    <xf numFmtId="0" fontId="3" fillId="0" borderId="2" xfId="0" applyFont="1" applyBorder="1" applyAlignment="1">
      <alignment horizontal="center" vertical="center" textRotation="90"/>
    </xf>
    <xf numFmtId="0" fontId="3" fillId="0" borderId="18" xfId="0" applyFont="1" applyBorder="1" applyAlignment="1">
      <alignment horizontal="center" vertical="center" textRotation="90"/>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textRotation="90"/>
    </xf>
    <xf numFmtId="0" fontId="3" fillId="2" borderId="18" xfId="0" applyFont="1" applyFill="1" applyBorder="1" applyAlignment="1">
      <alignment horizontal="center" vertical="center" textRotation="90"/>
    </xf>
    <xf numFmtId="0" fontId="6" fillId="0" borderId="0" xfId="0" applyFont="1" applyAlignment="1">
      <alignment horizontal="left" vertical="top" wrapText="1"/>
    </xf>
    <xf numFmtId="2" fontId="3" fillId="0" borderId="2" xfId="0" applyNumberFormat="1" applyFont="1" applyBorder="1" applyAlignment="1">
      <alignment horizontal="center" vertical="center" textRotation="90" wrapText="1"/>
    </xf>
    <xf numFmtId="2" fontId="3" fillId="0" borderId="18" xfId="0" applyNumberFormat="1" applyFont="1" applyBorder="1" applyAlignment="1">
      <alignment horizontal="center" vertical="center" textRotation="90"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0" xfId="0" applyFont="1" applyAlignment="1">
      <alignment horizontal="right"/>
    </xf>
    <xf numFmtId="0" fontId="3" fillId="0" borderId="0" xfId="0" applyFont="1" applyAlignment="1">
      <alignment horizontal="right"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049" name="Rectangle 1">
          <a:extLst>
            <a:ext uri="{FF2B5EF4-FFF2-40B4-BE49-F238E27FC236}">
              <a16:creationId xmlns:a16="http://schemas.microsoft.com/office/drawing/2014/main" id="{00000000-0008-0000-0300-000001080000}"/>
            </a:ext>
          </a:extLst>
        </xdr:cNvPr>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a:extLst>
            <a:ext uri="{FF2B5EF4-FFF2-40B4-BE49-F238E27FC236}">
              <a16:creationId xmlns:a16="http://schemas.microsoft.com/office/drawing/2014/main" id="{749843C1-8E1E-42C5-9FBB-094DC4CBE112}"/>
            </a:ext>
          </a:extLst>
        </xdr:cNvPr>
        <xdr:cNvSpPr>
          <a:spLocks noChangeArrowheads="1"/>
        </xdr:cNvSpPr>
      </xdr:nvSpPr>
      <xdr:spPr bwMode="auto">
        <a:xfrm>
          <a:off x="92678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xdr:row>
      <xdr:rowOff>28575</xdr:rowOff>
    </xdr:from>
    <xdr:to>
      <xdr:col>15</xdr:col>
      <xdr:colOff>0</xdr:colOff>
      <xdr:row>5</xdr:row>
      <xdr:rowOff>38100</xdr:rowOff>
    </xdr:to>
    <xdr:sp macro="" textlink="">
      <xdr:nvSpPr>
        <xdr:cNvPr id="2" name="Rectangle 1">
          <a:extLst>
            <a:ext uri="{FF2B5EF4-FFF2-40B4-BE49-F238E27FC236}">
              <a16:creationId xmlns:a16="http://schemas.microsoft.com/office/drawing/2014/main" id="{786E565F-C872-4B2F-9207-D41CC33A18FC}"/>
            </a:ext>
          </a:extLst>
        </xdr:cNvPr>
        <xdr:cNvSpPr>
          <a:spLocks noChangeArrowheads="1"/>
        </xdr:cNvSpPr>
      </xdr:nvSpPr>
      <xdr:spPr bwMode="auto">
        <a:xfrm>
          <a:off x="9267825"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workbookViewId="0">
      <selection activeCell="F9" sqref="F9"/>
    </sheetView>
  </sheetViews>
  <sheetFormatPr defaultRowHeight="12.75" x14ac:dyDescent="0.2"/>
  <cols>
    <col min="1" max="1" width="4.140625" style="3" customWidth="1"/>
    <col min="2" max="2" width="14.85546875" style="3" customWidth="1"/>
    <col min="3" max="3" width="47.42578125" style="1" customWidth="1"/>
    <col min="4" max="4" width="18" style="2" customWidth="1"/>
    <col min="5" max="5" width="21.85546875" style="6" customWidth="1"/>
    <col min="6" max="16384" width="9.140625" style="6"/>
  </cols>
  <sheetData>
    <row r="1" spans="1:8" ht="30" customHeight="1" x14ac:dyDescent="0.2">
      <c r="E1" s="163" t="s">
        <v>144</v>
      </c>
    </row>
    <row r="2" spans="1:8" x14ac:dyDescent="0.2">
      <c r="A2" s="143" t="s">
        <v>145</v>
      </c>
      <c r="B2" s="143"/>
      <c r="C2" s="143"/>
      <c r="D2" s="143"/>
      <c r="E2" s="162"/>
    </row>
    <row r="4" spans="1:8" ht="30.75" customHeight="1" x14ac:dyDescent="0.2">
      <c r="A4" s="10" t="s">
        <v>1</v>
      </c>
      <c r="B4" s="10"/>
      <c r="C4" s="152" t="str">
        <f>KOPS!D2</f>
        <v>MAĢISTRĀLĀ ŪDENSVADA UN SADZĪVES KANALIZĀCIJAS TĪKLU IZBŪVE RĪGAS IELĀ, OLAINĒ, OLAINES NOVADĀ, 2.KĀRTA</v>
      </c>
      <c r="D4" s="152"/>
    </row>
    <row r="5" spans="1:8" ht="15" x14ac:dyDescent="0.2">
      <c r="A5" s="10" t="s">
        <v>16</v>
      </c>
      <c r="B5" s="10"/>
      <c r="C5" s="60" t="str">
        <f>KOPS!D3</f>
        <v>RĪGAS IELĀ, OLAINĒ, OLAINES NOVADĀ</v>
      </c>
    </row>
    <row r="6" spans="1:8" ht="14.25" x14ac:dyDescent="0.2">
      <c r="A6" s="10"/>
      <c r="B6" s="10"/>
      <c r="C6" s="100"/>
    </row>
    <row r="7" spans="1:8" ht="14.25" x14ac:dyDescent="0.2">
      <c r="A7" s="10"/>
      <c r="B7" s="10"/>
    </row>
    <row r="9" spans="1:8" ht="20.25" customHeight="1" x14ac:dyDescent="0.2">
      <c r="A9" s="144" t="s">
        <v>4</v>
      </c>
      <c r="B9" s="150" t="s">
        <v>17</v>
      </c>
      <c r="C9" s="148" t="s">
        <v>18</v>
      </c>
      <c r="D9" s="146" t="s">
        <v>22</v>
      </c>
      <c r="E9" s="9"/>
    </row>
    <row r="10" spans="1:8" ht="56.25" customHeight="1" x14ac:dyDescent="0.2">
      <c r="A10" s="145"/>
      <c r="B10" s="151"/>
      <c r="C10" s="149"/>
      <c r="D10" s="147"/>
    </row>
    <row r="11" spans="1:8" x14ac:dyDescent="0.2">
      <c r="A11" s="11"/>
      <c r="B11" s="11"/>
      <c r="C11" s="12"/>
      <c r="D11" s="13"/>
    </row>
    <row r="12" spans="1:8" ht="25.5" customHeight="1" x14ac:dyDescent="0.2">
      <c r="A12" s="15">
        <v>1</v>
      </c>
      <c r="B12" s="17">
        <v>1</v>
      </c>
      <c r="C12" s="66" t="str">
        <f>KOPS!D1</f>
        <v>MAĢISTRĀLĀ ŪDENSVADA UN SADZĪVES KANALIZĀCIJAS TĪKLU IZBŪVE</v>
      </c>
      <c r="D12" s="76">
        <f>KOPS!D22</f>
        <v>0</v>
      </c>
      <c r="E12" s="68"/>
      <c r="F12" s="68"/>
      <c r="G12" s="68"/>
      <c r="H12" s="68"/>
    </row>
    <row r="13" spans="1:8" x14ac:dyDescent="0.2">
      <c r="A13" s="18"/>
      <c r="B13" s="19"/>
      <c r="C13" s="20"/>
      <c r="D13" s="77"/>
      <c r="E13" s="68"/>
      <c r="F13" s="68"/>
      <c r="G13" s="68"/>
      <c r="H13" s="68"/>
    </row>
    <row r="14" spans="1:8" x14ac:dyDescent="0.2">
      <c r="C14" s="21" t="s">
        <v>0</v>
      </c>
      <c r="D14" s="88">
        <f>SUM(D12:D13)</f>
        <v>0</v>
      </c>
      <c r="E14" s="68"/>
      <c r="F14" s="68"/>
      <c r="G14" s="68"/>
      <c r="H14" s="68"/>
    </row>
    <row r="15" spans="1:8" x14ac:dyDescent="0.2">
      <c r="C15" s="22" t="s">
        <v>21</v>
      </c>
      <c r="D15" s="78">
        <f>D14*21%</f>
        <v>0</v>
      </c>
      <c r="E15" s="68"/>
      <c r="F15" s="68"/>
      <c r="G15" s="68"/>
      <c r="H15" s="68"/>
    </row>
    <row r="16" spans="1:8" x14ac:dyDescent="0.2">
      <c r="C16" s="62"/>
    </row>
    <row r="19" spans="2:4" x14ac:dyDescent="0.2">
      <c r="B19" s="46" t="s">
        <v>19</v>
      </c>
      <c r="D19" s="46"/>
    </row>
    <row r="20" spans="2:4" x14ac:dyDescent="0.2">
      <c r="B20" s="46"/>
      <c r="D20" s="46"/>
    </row>
    <row r="21" spans="2:4" x14ac:dyDescent="0.2">
      <c r="B21" s="45" t="s">
        <v>38</v>
      </c>
      <c r="D21" s="46"/>
    </row>
    <row r="22" spans="2:4" x14ac:dyDescent="0.2">
      <c r="D22" s="46"/>
    </row>
    <row r="23" spans="2:4" x14ac:dyDescent="0.2">
      <c r="B23" s="46"/>
    </row>
  </sheetData>
  <mergeCells count="6">
    <mergeCell ref="A2:D2"/>
    <mergeCell ref="A9:A10"/>
    <mergeCell ref="D9:D10"/>
    <mergeCell ref="C9:C10"/>
    <mergeCell ref="B9:B10"/>
    <mergeCell ref="C4:D4"/>
  </mergeCells>
  <phoneticPr fontId="2"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31"/>
  <sheetViews>
    <sheetView workbookViewId="0">
      <selection activeCell="C21" sqref="C21"/>
    </sheetView>
  </sheetViews>
  <sheetFormatPr defaultRowHeight="12.75" x14ac:dyDescent="0.2"/>
  <cols>
    <col min="1" max="1" width="4.140625" style="3" customWidth="1"/>
    <col min="2" max="2" width="10" style="3" customWidth="1"/>
    <col min="3" max="3" width="28.28515625" style="1" customWidth="1"/>
    <col min="4" max="4" width="17.7109375" style="2" customWidth="1"/>
    <col min="5" max="5" width="17.7109375" style="3" customWidth="1"/>
    <col min="6" max="6" width="17.7109375" style="4" customWidth="1"/>
    <col min="7" max="8" width="17.7109375" style="5" customWidth="1"/>
    <col min="9" max="9" width="9.140625" style="6"/>
    <col min="10" max="10" width="15.85546875" style="6" customWidth="1"/>
    <col min="11" max="16384" width="9.140625" style="6"/>
  </cols>
  <sheetData>
    <row r="1" spans="1:10" ht="14.25" x14ac:dyDescent="0.2">
      <c r="A1" s="10" t="s">
        <v>1</v>
      </c>
      <c r="B1" s="10"/>
      <c r="D1" s="63" t="s">
        <v>128</v>
      </c>
    </row>
    <row r="2" spans="1:10" ht="30.75" customHeight="1" x14ac:dyDescent="0.2">
      <c r="A2" s="10" t="s">
        <v>2</v>
      </c>
      <c r="B2" s="10"/>
      <c r="D2" s="152" t="s">
        <v>133</v>
      </c>
      <c r="E2" s="152"/>
      <c r="F2" s="152"/>
      <c r="G2" s="152"/>
      <c r="H2" s="152"/>
    </row>
    <row r="3" spans="1:10" ht="15" x14ac:dyDescent="0.2">
      <c r="A3" s="10" t="s">
        <v>3</v>
      </c>
      <c r="B3" s="10"/>
      <c r="D3" s="60" t="s">
        <v>129</v>
      </c>
    </row>
    <row r="4" spans="1:10" ht="14.25" x14ac:dyDescent="0.2">
      <c r="A4" s="10"/>
      <c r="B4" s="10"/>
      <c r="D4" s="61"/>
      <c r="G4" s="59"/>
    </row>
    <row r="5" spans="1:10" ht="14.25" x14ac:dyDescent="0.2">
      <c r="A5" s="10" t="s">
        <v>23</v>
      </c>
      <c r="B5" s="10"/>
      <c r="D5" s="64">
        <f>D20</f>
        <v>0</v>
      </c>
    </row>
    <row r="6" spans="1:10" ht="14.25" x14ac:dyDescent="0.2">
      <c r="A6" s="10" t="s">
        <v>11</v>
      </c>
      <c r="B6" s="10"/>
      <c r="D6" s="64">
        <f>H16</f>
        <v>0</v>
      </c>
    </row>
    <row r="7" spans="1:10" ht="14.25" x14ac:dyDescent="0.2">
      <c r="A7" s="10">
        <f>KOPT!A7</f>
        <v>0</v>
      </c>
      <c r="B7" s="10"/>
    </row>
    <row r="9" spans="1:10" ht="20.25" customHeight="1" x14ac:dyDescent="0.2">
      <c r="A9" s="144" t="s">
        <v>4</v>
      </c>
      <c r="B9" s="150" t="s">
        <v>12</v>
      </c>
      <c r="C9" s="148" t="s">
        <v>37</v>
      </c>
      <c r="D9" s="146" t="s">
        <v>24</v>
      </c>
      <c r="E9" s="155" t="s">
        <v>13</v>
      </c>
      <c r="F9" s="155"/>
      <c r="G9" s="155"/>
      <c r="H9" s="153" t="s">
        <v>9</v>
      </c>
      <c r="I9" s="9"/>
    </row>
    <row r="10" spans="1:10" ht="78.75" customHeight="1" x14ac:dyDescent="0.2">
      <c r="A10" s="145"/>
      <c r="B10" s="151"/>
      <c r="C10" s="149"/>
      <c r="D10" s="147"/>
      <c r="E10" s="80" t="s">
        <v>25</v>
      </c>
      <c r="F10" s="80" t="s">
        <v>35</v>
      </c>
      <c r="G10" s="80" t="s">
        <v>26</v>
      </c>
      <c r="H10" s="154"/>
    </row>
    <row r="11" spans="1:10" x14ac:dyDescent="0.2">
      <c r="A11" s="25"/>
      <c r="B11" s="24"/>
      <c r="C11" s="65"/>
      <c r="D11" s="27"/>
      <c r="E11" s="23"/>
      <c r="F11" s="28"/>
      <c r="G11" s="29"/>
      <c r="H11" s="30"/>
    </row>
    <row r="12" spans="1:10" s="9" customFormat="1" x14ac:dyDescent="0.2">
      <c r="A12" s="89">
        <v>1</v>
      </c>
      <c r="B12" s="90" t="s">
        <v>33</v>
      </c>
      <c r="C12" s="91" t="s">
        <v>48</v>
      </c>
      <c r="D12" s="92">
        <f>'K1'!O52</f>
        <v>0</v>
      </c>
      <c r="E12" s="93">
        <f>'K1'!L52</f>
        <v>0</v>
      </c>
      <c r="F12" s="94">
        <f>'K1'!M52</f>
        <v>0</v>
      </c>
      <c r="G12" s="93">
        <f>'K1'!N52</f>
        <v>0</v>
      </c>
      <c r="H12" s="95">
        <f>'K1'!K52</f>
        <v>0</v>
      </c>
      <c r="I12" s="96"/>
      <c r="J12" s="96"/>
    </row>
    <row r="13" spans="1:10" s="9" customFormat="1" ht="25.5" x14ac:dyDescent="0.2">
      <c r="A13" s="118">
        <v>2</v>
      </c>
      <c r="B13" s="90" t="s">
        <v>51</v>
      </c>
      <c r="C13" s="119" t="s">
        <v>49</v>
      </c>
      <c r="D13" s="120">
        <f>K1SP!O30</f>
        <v>0</v>
      </c>
      <c r="E13" s="121">
        <f>K1SP!L30</f>
        <v>0</v>
      </c>
      <c r="F13" s="122">
        <f>K1SP!M30</f>
        <v>0</v>
      </c>
      <c r="G13" s="121">
        <f>K1SP!N30</f>
        <v>0</v>
      </c>
      <c r="H13" s="123">
        <f>K1SP!K30</f>
        <v>0</v>
      </c>
      <c r="I13" s="96"/>
      <c r="J13" s="96"/>
    </row>
    <row r="14" spans="1:10" s="9" customFormat="1" x14ac:dyDescent="0.2">
      <c r="A14" s="118">
        <v>3</v>
      </c>
      <c r="B14" s="90" t="s">
        <v>52</v>
      </c>
      <c r="C14" s="119" t="s">
        <v>50</v>
      </c>
      <c r="D14" s="120">
        <f>Ū1!O53</f>
        <v>0</v>
      </c>
      <c r="E14" s="121">
        <f>Ū1!L53</f>
        <v>0</v>
      </c>
      <c r="F14" s="122">
        <f>Ū1!M53</f>
        <v>0</v>
      </c>
      <c r="G14" s="121">
        <f>Ū1!N53</f>
        <v>0</v>
      </c>
      <c r="H14" s="123">
        <f>Ū1!K53</f>
        <v>0</v>
      </c>
      <c r="I14" s="96"/>
      <c r="J14" s="96"/>
    </row>
    <row r="15" spans="1:10" x14ac:dyDescent="0.2">
      <c r="A15" s="18"/>
      <c r="B15" s="19"/>
      <c r="C15" s="26"/>
      <c r="D15" s="69"/>
      <c r="E15" s="70"/>
      <c r="F15" s="71"/>
      <c r="G15" s="70"/>
      <c r="H15" s="72"/>
      <c r="I15" s="68"/>
      <c r="J15" s="68"/>
    </row>
    <row r="16" spans="1:10" s="87" customFormat="1" x14ac:dyDescent="0.2">
      <c r="A16" s="81"/>
      <c r="B16" s="81"/>
      <c r="C16" s="82" t="s">
        <v>14</v>
      </c>
      <c r="D16" s="83">
        <f>SUM(D12:D15)</f>
        <v>0</v>
      </c>
      <c r="E16" s="84">
        <f>SUM(E12:E15)</f>
        <v>0</v>
      </c>
      <c r="F16" s="84">
        <f>SUM(F12:F15)</f>
        <v>0</v>
      </c>
      <c r="G16" s="84">
        <f>SUM(G12:G15)</f>
        <v>0</v>
      </c>
      <c r="H16" s="85">
        <f>SUM(H12:H15)</f>
        <v>0</v>
      </c>
      <c r="I16" s="86"/>
      <c r="J16" s="86"/>
    </row>
    <row r="17" spans="1:10" x14ac:dyDescent="0.2">
      <c r="C17" s="21" t="s">
        <v>141</v>
      </c>
      <c r="D17" s="73">
        <f>ROUND(D16*15%,2)</f>
        <v>0</v>
      </c>
      <c r="E17" s="74"/>
      <c r="F17" s="75"/>
      <c r="G17" s="75"/>
      <c r="H17" s="75"/>
      <c r="I17" s="68"/>
      <c r="J17" s="68"/>
    </row>
    <row r="18" spans="1:10" x14ac:dyDescent="0.2">
      <c r="C18" s="67" t="s">
        <v>20</v>
      </c>
      <c r="D18" s="73">
        <f>ROUND(D17*1%,2)</f>
        <v>0</v>
      </c>
      <c r="E18" s="74"/>
      <c r="F18" s="75"/>
      <c r="G18" s="75"/>
      <c r="H18" s="75"/>
      <c r="I18" s="68"/>
      <c r="J18" s="68"/>
    </row>
    <row r="19" spans="1:10" x14ac:dyDescent="0.2">
      <c r="C19" s="21" t="s">
        <v>142</v>
      </c>
      <c r="D19" s="73">
        <f>ROUND(D16*5%,2)</f>
        <v>0</v>
      </c>
      <c r="E19" s="74"/>
      <c r="F19" s="75"/>
      <c r="G19" s="75"/>
      <c r="H19" s="75"/>
      <c r="I19" s="68"/>
      <c r="J19" s="68"/>
    </row>
    <row r="20" spans="1:10" x14ac:dyDescent="0.2">
      <c r="C20" s="22" t="s">
        <v>15</v>
      </c>
      <c r="D20" s="88">
        <f>D16+D17+D19</f>
        <v>0</v>
      </c>
      <c r="E20" s="74"/>
      <c r="F20" s="75"/>
      <c r="G20" s="75"/>
      <c r="H20" s="75"/>
      <c r="I20" s="68"/>
      <c r="J20" s="68"/>
    </row>
    <row r="21" spans="1:10" ht="25.5" x14ac:dyDescent="0.2">
      <c r="C21" s="79" t="s">
        <v>143</v>
      </c>
      <c r="D21" s="102">
        <f>D20*5%</f>
        <v>0</v>
      </c>
    </row>
    <row r="22" spans="1:10" x14ac:dyDescent="0.2">
      <c r="C22" s="22" t="s">
        <v>15</v>
      </c>
      <c r="D22" s="88">
        <f>SUM(D20:D21)</f>
        <v>0</v>
      </c>
      <c r="E22" s="74"/>
      <c r="F22" s="75"/>
      <c r="G22" s="75"/>
      <c r="H22" s="75"/>
      <c r="I22" s="68"/>
      <c r="J22" s="68"/>
    </row>
    <row r="24" spans="1:10" x14ac:dyDescent="0.2">
      <c r="A24" s="46" t="s">
        <v>40</v>
      </c>
    </row>
    <row r="26" spans="1:10" x14ac:dyDescent="0.2">
      <c r="C26" s="45" t="s">
        <v>19</v>
      </c>
      <c r="F26" s="46"/>
      <c r="G26" s="4"/>
    </row>
    <row r="27" spans="1:10" x14ac:dyDescent="0.2">
      <c r="F27" s="46"/>
      <c r="G27" s="4"/>
    </row>
    <row r="28" spans="1:10" x14ac:dyDescent="0.2">
      <c r="C28" s="45" t="s">
        <v>38</v>
      </c>
      <c r="F28" s="46"/>
      <c r="G28" s="4"/>
    </row>
    <row r="29" spans="1:10" x14ac:dyDescent="0.2">
      <c r="F29" s="46"/>
      <c r="G29" s="4"/>
    </row>
    <row r="30" spans="1:10" x14ac:dyDescent="0.2">
      <c r="C30" s="45"/>
      <c r="F30" s="46"/>
      <c r="G30" s="4"/>
    </row>
    <row r="31" spans="1:10" x14ac:dyDescent="0.2">
      <c r="F31" s="46"/>
      <c r="G31" s="4"/>
    </row>
  </sheetData>
  <mergeCells count="7">
    <mergeCell ref="D2:H2"/>
    <mergeCell ref="H9:H10"/>
    <mergeCell ref="E9:G9"/>
    <mergeCell ref="A9:A10"/>
    <mergeCell ref="D9:D10"/>
    <mergeCell ref="C9:C10"/>
    <mergeCell ref="B9:B10"/>
  </mergeCells>
  <phoneticPr fontId="2" type="noConversion"/>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7"/>
  <sheetViews>
    <sheetView topLeftCell="A49" zoomScaleNormal="100" workbookViewId="0">
      <selection activeCell="E54" sqref="E54:E57"/>
    </sheetView>
  </sheetViews>
  <sheetFormatPr defaultRowHeight="12.75" x14ac:dyDescent="0.2"/>
  <cols>
    <col min="1" max="1" width="5.7109375" style="3" customWidth="1"/>
    <col min="2" max="2" width="39.85546875" style="1" customWidth="1"/>
    <col min="3" max="3" width="6" style="2" customWidth="1"/>
    <col min="4" max="4" width="9.42578125" style="3" customWidth="1"/>
    <col min="5" max="5" width="6.28515625" style="3" customWidth="1"/>
    <col min="6" max="6" width="6.5703125" style="4" customWidth="1"/>
    <col min="7" max="7" width="6.42578125" style="5" customWidth="1"/>
    <col min="8" max="8" width="8" style="5" customWidth="1"/>
    <col min="9" max="9" width="6.28515625" style="5" customWidth="1"/>
    <col min="10" max="10" width="7.7109375" style="5" customWidth="1"/>
    <col min="11" max="11" width="8.42578125" style="5" customWidth="1"/>
    <col min="12" max="12" width="9.28515625" style="5" customWidth="1"/>
    <col min="13" max="13" width="9.42578125" style="5" customWidth="1"/>
    <col min="14" max="14" width="9.5703125" style="5" customWidth="1"/>
    <col min="15" max="15" width="9.42578125" style="6" customWidth="1"/>
    <col min="16" max="16384" width="9.140625" style="6"/>
  </cols>
  <sheetData>
    <row r="1" spans="1:16" ht="14.25" x14ac:dyDescent="0.2">
      <c r="A1" s="47" t="s">
        <v>1</v>
      </c>
      <c r="B1" s="48"/>
      <c r="C1" s="63" t="str">
        <f>KOPS!D1</f>
        <v>MAĢISTRĀLĀ ŪDENSVADA UN SADZĪVES KANALIZĀCIJAS TĪKLU IZBŪVE</v>
      </c>
      <c r="D1" s="49"/>
      <c r="E1" s="49"/>
      <c r="F1" s="50"/>
      <c r="G1" s="51"/>
      <c r="H1" s="51"/>
      <c r="I1" s="51"/>
      <c r="J1" s="51"/>
      <c r="K1" s="51"/>
      <c r="L1" s="51"/>
      <c r="M1" s="51"/>
      <c r="N1" s="51"/>
      <c r="O1" s="52"/>
    </row>
    <row r="2" spans="1:16" ht="29.25" customHeight="1" x14ac:dyDescent="0.2">
      <c r="A2" s="47" t="s">
        <v>2</v>
      </c>
      <c r="B2" s="48"/>
      <c r="C2" s="152" t="str">
        <f>KOPS!D2</f>
        <v>MAĢISTRĀLĀ ŪDENSVADA UN SADZĪVES KANALIZĀCIJAS TĪKLU IZBŪVE RĪGAS IELĀ, OLAINĒ, OLAINES NOVADĀ, 2.KĀRTA</v>
      </c>
      <c r="D2" s="152"/>
      <c r="E2" s="152"/>
      <c r="F2" s="152"/>
      <c r="G2" s="152"/>
      <c r="H2" s="152"/>
      <c r="I2" s="152"/>
      <c r="J2" s="152"/>
      <c r="K2" s="152"/>
      <c r="L2" s="152"/>
      <c r="M2" s="152"/>
      <c r="N2" s="152"/>
      <c r="O2" s="152"/>
    </row>
    <row r="3" spans="1:16" ht="15" x14ac:dyDescent="0.2">
      <c r="A3" s="47" t="s">
        <v>3</v>
      </c>
      <c r="B3" s="48"/>
      <c r="C3" s="60" t="str">
        <f>KOPS!D3</f>
        <v>RĪGAS IELĀ, OLAINĒ, OLAINES NOVADĀ</v>
      </c>
      <c r="D3" s="49"/>
      <c r="E3" s="49"/>
      <c r="F3" s="50"/>
      <c r="G3" s="51"/>
      <c r="H3" s="51"/>
      <c r="I3" s="51"/>
      <c r="J3" s="51"/>
      <c r="K3" s="51"/>
      <c r="L3" s="51"/>
      <c r="M3" s="51"/>
      <c r="N3" s="51"/>
      <c r="O3" s="52"/>
    </row>
    <row r="4" spans="1:16" ht="14.25" x14ac:dyDescent="0.2">
      <c r="A4" s="47"/>
      <c r="B4" s="48"/>
      <c r="C4" s="101"/>
      <c r="D4" s="49"/>
      <c r="E4" s="49"/>
      <c r="F4" s="50"/>
      <c r="G4" s="51"/>
      <c r="H4" s="51"/>
      <c r="I4" s="51"/>
      <c r="J4" s="51"/>
      <c r="K4" s="51"/>
      <c r="L4" s="51"/>
      <c r="M4" s="51"/>
      <c r="N4" s="51"/>
      <c r="O4" s="52"/>
    </row>
    <row r="5" spans="1:16" ht="14.25" x14ac:dyDescent="0.2">
      <c r="A5" s="47"/>
      <c r="B5" s="48"/>
      <c r="C5" s="53"/>
      <c r="D5" s="49"/>
      <c r="E5" s="49"/>
      <c r="F5" s="50"/>
      <c r="G5" s="51"/>
      <c r="H5" s="51"/>
      <c r="I5" s="51"/>
      <c r="J5" s="51"/>
      <c r="K5" s="51"/>
      <c r="L5" s="51"/>
      <c r="M5" s="51"/>
      <c r="N5" s="54" t="s">
        <v>27</v>
      </c>
      <c r="O5" s="99">
        <f>O52</f>
        <v>0</v>
      </c>
    </row>
    <row r="6" spans="1:16" ht="14.25" x14ac:dyDescent="0.2">
      <c r="A6" s="10">
        <f>KOPT!A7</f>
        <v>0</v>
      </c>
      <c r="B6" s="48"/>
      <c r="C6" s="53"/>
      <c r="D6" s="49"/>
      <c r="E6" s="49"/>
      <c r="F6" s="50"/>
      <c r="G6" s="51"/>
      <c r="H6" s="51"/>
      <c r="I6" s="51"/>
      <c r="J6" s="51"/>
      <c r="K6" s="51"/>
      <c r="L6" s="51"/>
      <c r="M6" s="51"/>
      <c r="N6" s="51"/>
      <c r="O6" s="52"/>
    </row>
    <row r="7" spans="1:16" ht="20.25" customHeight="1" x14ac:dyDescent="0.2">
      <c r="A7" s="144" t="s">
        <v>4</v>
      </c>
      <c r="B7" s="160" t="s">
        <v>36</v>
      </c>
      <c r="C7" s="158" t="s">
        <v>5</v>
      </c>
      <c r="D7" s="144" t="s">
        <v>6</v>
      </c>
      <c r="E7" s="155" t="s">
        <v>7</v>
      </c>
      <c r="F7" s="155"/>
      <c r="G7" s="155"/>
      <c r="H7" s="155"/>
      <c r="I7" s="155"/>
      <c r="J7" s="157"/>
      <c r="K7" s="156" t="s">
        <v>10</v>
      </c>
      <c r="L7" s="155"/>
      <c r="M7" s="155"/>
      <c r="N7" s="155"/>
      <c r="O7" s="157"/>
      <c r="P7" s="9"/>
    </row>
    <row r="8" spans="1:16" ht="78.75" customHeight="1" x14ac:dyDescent="0.2">
      <c r="A8" s="145"/>
      <c r="B8" s="161"/>
      <c r="C8" s="159"/>
      <c r="D8" s="145"/>
      <c r="E8" s="7" t="s">
        <v>8</v>
      </c>
      <c r="F8" s="7" t="s">
        <v>28</v>
      </c>
      <c r="G8" s="8" t="s">
        <v>29</v>
      </c>
      <c r="H8" s="8" t="s">
        <v>34</v>
      </c>
      <c r="I8" s="8" t="s">
        <v>30</v>
      </c>
      <c r="J8" s="8" t="s">
        <v>31</v>
      </c>
      <c r="K8" s="8" t="s">
        <v>9</v>
      </c>
      <c r="L8" s="8" t="s">
        <v>29</v>
      </c>
      <c r="M8" s="8" t="s">
        <v>34</v>
      </c>
      <c r="N8" s="8" t="s">
        <v>30</v>
      </c>
      <c r="O8" s="8" t="s">
        <v>32</v>
      </c>
    </row>
    <row r="9" spans="1:16" x14ac:dyDescent="0.2">
      <c r="A9" s="16"/>
      <c r="B9" s="31"/>
      <c r="C9" s="32"/>
      <c r="D9" s="24"/>
      <c r="E9" s="33"/>
      <c r="F9" s="28"/>
      <c r="G9" s="30"/>
      <c r="H9" s="30"/>
      <c r="I9" s="34"/>
      <c r="J9" s="30"/>
      <c r="K9" s="34"/>
      <c r="L9" s="30"/>
      <c r="M9" s="34"/>
      <c r="N9" s="30"/>
      <c r="O9" s="35"/>
    </row>
    <row r="10" spans="1:16" s="9" customFormat="1" x14ac:dyDescent="0.2">
      <c r="A10" s="103"/>
      <c r="B10" s="104" t="s">
        <v>48</v>
      </c>
      <c r="C10" s="105"/>
      <c r="D10" s="106"/>
      <c r="E10" s="125"/>
      <c r="F10" s="55"/>
      <c r="G10" s="97"/>
      <c r="H10" s="97"/>
      <c r="I10" s="97"/>
      <c r="J10" s="97"/>
      <c r="K10" s="98"/>
      <c r="L10" s="55"/>
      <c r="M10" s="55"/>
      <c r="N10" s="55"/>
      <c r="O10" s="55"/>
    </row>
    <row r="11" spans="1:16" s="9" customFormat="1" ht="25.5" x14ac:dyDescent="0.2">
      <c r="A11" s="107"/>
      <c r="B11" s="124" t="s">
        <v>53</v>
      </c>
      <c r="C11" s="108"/>
      <c r="D11" s="126"/>
      <c r="E11" s="127"/>
      <c r="F11" s="55"/>
      <c r="G11" s="97"/>
      <c r="H11" s="97"/>
      <c r="I11" s="128"/>
      <c r="J11" s="97"/>
      <c r="K11" s="97"/>
      <c r="L11" s="97"/>
      <c r="M11" s="97"/>
      <c r="N11" s="97"/>
      <c r="O11" s="97"/>
    </row>
    <row r="12" spans="1:16" s="9" customFormat="1" x14ac:dyDescent="0.2">
      <c r="A12" s="107"/>
      <c r="B12" s="137" t="s">
        <v>54</v>
      </c>
      <c r="C12" s="108"/>
      <c r="D12" s="126"/>
      <c r="E12" s="127"/>
      <c r="F12" s="55"/>
      <c r="G12" s="97"/>
      <c r="H12" s="97"/>
      <c r="I12" s="128"/>
      <c r="J12" s="97"/>
      <c r="K12" s="97"/>
      <c r="L12" s="97"/>
      <c r="M12" s="97"/>
      <c r="N12" s="97"/>
      <c r="O12" s="97"/>
    </row>
    <row r="13" spans="1:16" ht="25.5" x14ac:dyDescent="0.2">
      <c r="A13" s="107">
        <v>1</v>
      </c>
      <c r="B13" s="110" t="s">
        <v>55</v>
      </c>
      <c r="C13" s="108" t="s">
        <v>41</v>
      </c>
      <c r="D13" s="126">
        <v>169.1</v>
      </c>
      <c r="E13" s="114">
        <v>0</v>
      </c>
      <c r="F13" s="115">
        <v>0</v>
      </c>
      <c r="G13" s="116">
        <f t="shared" ref="G13:G50" si="0">ROUND(E13*F13,2)</f>
        <v>0</v>
      </c>
      <c r="H13" s="116">
        <v>0</v>
      </c>
      <c r="I13" s="117">
        <v>0</v>
      </c>
      <c r="J13" s="116">
        <v>0</v>
      </c>
      <c r="K13" s="116">
        <f t="shared" ref="K13:K50" si="1">ROUND(D13*E13,2)</f>
        <v>0</v>
      </c>
      <c r="L13" s="116">
        <f t="shared" ref="L13:L50" si="2">ROUND(D13*G13,2)</f>
        <v>0</v>
      </c>
      <c r="M13" s="116">
        <f t="shared" ref="M13:M50" si="3">ROUND(D13*H13,2)</f>
        <v>0</v>
      </c>
      <c r="N13" s="116">
        <f t="shared" ref="N13:N50" si="4">ROUND(I13*D13,2)</f>
        <v>0</v>
      </c>
      <c r="O13" s="116">
        <f t="shared" ref="O13:O50" si="5">SUM(L13:N13)</f>
        <v>0</v>
      </c>
    </row>
    <row r="14" spans="1:16" ht="63.75" x14ac:dyDescent="0.2">
      <c r="A14" s="107">
        <v>2</v>
      </c>
      <c r="B14" s="110" t="s">
        <v>56</v>
      </c>
      <c r="C14" s="108" t="s">
        <v>42</v>
      </c>
      <c r="D14" s="126">
        <v>7</v>
      </c>
      <c r="E14" s="139">
        <v>0</v>
      </c>
      <c r="F14" s="140">
        <v>0</v>
      </c>
      <c r="G14" s="116">
        <f t="shared" si="0"/>
        <v>0</v>
      </c>
      <c r="H14" s="141">
        <v>0</v>
      </c>
      <c r="I14" s="142">
        <v>0</v>
      </c>
      <c r="J14" s="116">
        <f t="shared" ref="J14:J50" si="6">SUM(G14:I14)</f>
        <v>0</v>
      </c>
      <c r="K14" s="116">
        <f t="shared" si="1"/>
        <v>0</v>
      </c>
      <c r="L14" s="116">
        <f t="shared" si="2"/>
        <v>0</v>
      </c>
      <c r="M14" s="116">
        <f t="shared" si="3"/>
        <v>0</v>
      </c>
      <c r="N14" s="116">
        <f t="shared" si="4"/>
        <v>0</v>
      </c>
      <c r="O14" s="116">
        <f t="shared" si="5"/>
        <v>0</v>
      </c>
    </row>
    <row r="15" spans="1:16" ht="51" x14ac:dyDescent="0.2">
      <c r="A15" s="107">
        <v>3</v>
      </c>
      <c r="B15" s="110" t="s">
        <v>57</v>
      </c>
      <c r="C15" s="108" t="s">
        <v>41</v>
      </c>
      <c r="D15" s="126">
        <v>30.7</v>
      </c>
      <c r="E15" s="139">
        <v>0</v>
      </c>
      <c r="F15" s="140">
        <v>0</v>
      </c>
      <c r="G15" s="116">
        <f t="shared" si="0"/>
        <v>0</v>
      </c>
      <c r="H15" s="141">
        <v>0</v>
      </c>
      <c r="I15" s="142">
        <v>0</v>
      </c>
      <c r="J15" s="116">
        <f t="shared" si="6"/>
        <v>0</v>
      </c>
      <c r="K15" s="116">
        <f t="shared" si="1"/>
        <v>0</v>
      </c>
      <c r="L15" s="116">
        <f t="shared" si="2"/>
        <v>0</v>
      </c>
      <c r="M15" s="116">
        <f t="shared" si="3"/>
        <v>0</v>
      </c>
      <c r="N15" s="116">
        <f t="shared" si="4"/>
        <v>0</v>
      </c>
      <c r="O15" s="116">
        <f t="shared" si="5"/>
        <v>0</v>
      </c>
    </row>
    <row r="16" spans="1:16" ht="51" x14ac:dyDescent="0.2">
      <c r="A16" s="107">
        <v>4</v>
      </c>
      <c r="B16" s="110" t="s">
        <v>58</v>
      </c>
      <c r="C16" s="108" t="s">
        <v>41</v>
      </c>
      <c r="D16" s="129">
        <v>173.3</v>
      </c>
      <c r="E16" s="139">
        <v>0</v>
      </c>
      <c r="F16" s="140">
        <v>0</v>
      </c>
      <c r="G16" s="116">
        <f t="shared" si="0"/>
        <v>0</v>
      </c>
      <c r="H16" s="141">
        <v>0</v>
      </c>
      <c r="I16" s="142">
        <v>0</v>
      </c>
      <c r="J16" s="116">
        <f t="shared" si="6"/>
        <v>0</v>
      </c>
      <c r="K16" s="116">
        <f t="shared" si="1"/>
        <v>0</v>
      </c>
      <c r="L16" s="116">
        <f t="shared" si="2"/>
        <v>0</v>
      </c>
      <c r="M16" s="116">
        <f t="shared" si="3"/>
        <v>0</v>
      </c>
      <c r="N16" s="116">
        <f t="shared" si="4"/>
        <v>0</v>
      </c>
      <c r="O16" s="116">
        <f t="shared" si="5"/>
        <v>0</v>
      </c>
    </row>
    <row r="17" spans="1:15" ht="51" x14ac:dyDescent="0.2">
      <c r="A17" s="107">
        <v>5</v>
      </c>
      <c r="B17" s="110" t="s">
        <v>59</v>
      </c>
      <c r="C17" s="108" t="s">
        <v>41</v>
      </c>
      <c r="D17" s="129">
        <v>69.5</v>
      </c>
      <c r="E17" s="139">
        <v>0</v>
      </c>
      <c r="F17" s="140">
        <v>0</v>
      </c>
      <c r="G17" s="116">
        <f t="shared" si="0"/>
        <v>0</v>
      </c>
      <c r="H17" s="141">
        <v>0</v>
      </c>
      <c r="I17" s="142">
        <v>0</v>
      </c>
      <c r="J17" s="116">
        <f t="shared" si="6"/>
        <v>0</v>
      </c>
      <c r="K17" s="116">
        <f t="shared" si="1"/>
        <v>0</v>
      </c>
      <c r="L17" s="116">
        <f t="shared" si="2"/>
        <v>0</v>
      </c>
      <c r="M17" s="116">
        <f t="shared" si="3"/>
        <v>0</v>
      </c>
      <c r="N17" s="116">
        <f t="shared" si="4"/>
        <v>0</v>
      </c>
      <c r="O17" s="116">
        <f t="shared" si="5"/>
        <v>0</v>
      </c>
    </row>
    <row r="18" spans="1:15" ht="51" x14ac:dyDescent="0.2">
      <c r="A18" s="107">
        <v>6</v>
      </c>
      <c r="B18" s="110" t="s">
        <v>60</v>
      </c>
      <c r="C18" s="108" t="s">
        <v>41</v>
      </c>
      <c r="D18" s="129">
        <v>111.4</v>
      </c>
      <c r="E18" s="139">
        <v>0</v>
      </c>
      <c r="F18" s="140">
        <v>0</v>
      </c>
      <c r="G18" s="116">
        <f t="shared" si="0"/>
        <v>0</v>
      </c>
      <c r="H18" s="141">
        <v>0</v>
      </c>
      <c r="I18" s="142">
        <v>0</v>
      </c>
      <c r="J18" s="116">
        <f t="shared" si="6"/>
        <v>0</v>
      </c>
      <c r="K18" s="116">
        <f t="shared" si="1"/>
        <v>0</v>
      </c>
      <c r="L18" s="116">
        <f t="shared" si="2"/>
        <v>0</v>
      </c>
      <c r="M18" s="116">
        <f t="shared" si="3"/>
        <v>0</v>
      </c>
      <c r="N18" s="116">
        <f t="shared" si="4"/>
        <v>0</v>
      </c>
      <c r="O18" s="116">
        <f t="shared" si="5"/>
        <v>0</v>
      </c>
    </row>
    <row r="19" spans="1:15" ht="51" x14ac:dyDescent="0.2">
      <c r="A19" s="107">
        <v>7</v>
      </c>
      <c r="B19" s="110" t="s">
        <v>61</v>
      </c>
      <c r="C19" s="108" t="s">
        <v>41</v>
      </c>
      <c r="D19" s="130">
        <v>88.2</v>
      </c>
      <c r="E19" s="139">
        <v>0</v>
      </c>
      <c r="F19" s="140">
        <v>0</v>
      </c>
      <c r="G19" s="116">
        <f t="shared" si="0"/>
        <v>0</v>
      </c>
      <c r="H19" s="141">
        <v>0</v>
      </c>
      <c r="I19" s="142">
        <v>0</v>
      </c>
      <c r="J19" s="116">
        <f t="shared" si="6"/>
        <v>0</v>
      </c>
      <c r="K19" s="116">
        <f t="shared" si="1"/>
        <v>0</v>
      </c>
      <c r="L19" s="116">
        <f t="shared" si="2"/>
        <v>0</v>
      </c>
      <c r="M19" s="116">
        <f t="shared" si="3"/>
        <v>0</v>
      </c>
      <c r="N19" s="116">
        <f t="shared" si="4"/>
        <v>0</v>
      </c>
      <c r="O19" s="116">
        <f t="shared" si="5"/>
        <v>0</v>
      </c>
    </row>
    <row r="20" spans="1:15" ht="63.75" x14ac:dyDescent="0.2">
      <c r="A20" s="107">
        <v>8</v>
      </c>
      <c r="B20" s="110" t="s">
        <v>44</v>
      </c>
      <c r="C20" s="108" t="s">
        <v>41</v>
      </c>
      <c r="D20" s="130">
        <v>473.09999999999997</v>
      </c>
      <c r="E20" s="139">
        <v>0</v>
      </c>
      <c r="F20" s="140">
        <v>0</v>
      </c>
      <c r="G20" s="116">
        <f t="shared" si="0"/>
        <v>0</v>
      </c>
      <c r="H20" s="141">
        <v>0</v>
      </c>
      <c r="I20" s="142">
        <v>0</v>
      </c>
      <c r="J20" s="116">
        <f t="shared" si="6"/>
        <v>0</v>
      </c>
      <c r="K20" s="116">
        <f t="shared" si="1"/>
        <v>0</v>
      </c>
      <c r="L20" s="116">
        <f t="shared" si="2"/>
        <v>0</v>
      </c>
      <c r="M20" s="116">
        <f t="shared" si="3"/>
        <v>0</v>
      </c>
      <c r="N20" s="116">
        <f t="shared" si="4"/>
        <v>0</v>
      </c>
      <c r="O20" s="116">
        <f t="shared" si="5"/>
        <v>0</v>
      </c>
    </row>
    <row r="21" spans="1:15" ht="25.5" x14ac:dyDescent="0.2">
      <c r="A21" s="107">
        <v>9</v>
      </c>
      <c r="B21" s="110" t="s">
        <v>62</v>
      </c>
      <c r="C21" s="108" t="s">
        <v>130</v>
      </c>
      <c r="D21" s="130">
        <v>70.964999999999989</v>
      </c>
      <c r="E21" s="139">
        <v>0</v>
      </c>
      <c r="F21" s="140">
        <v>0</v>
      </c>
      <c r="G21" s="116">
        <f t="shared" si="0"/>
        <v>0</v>
      </c>
      <c r="H21" s="141">
        <v>0</v>
      </c>
      <c r="I21" s="142">
        <v>0</v>
      </c>
      <c r="J21" s="116">
        <f t="shared" si="6"/>
        <v>0</v>
      </c>
      <c r="K21" s="116">
        <f t="shared" si="1"/>
        <v>0</v>
      </c>
      <c r="L21" s="116">
        <f t="shared" si="2"/>
        <v>0</v>
      </c>
      <c r="M21" s="116">
        <f t="shared" si="3"/>
        <v>0</v>
      </c>
      <c r="N21" s="116">
        <f t="shared" si="4"/>
        <v>0</v>
      </c>
      <c r="O21" s="116">
        <f t="shared" si="5"/>
        <v>0</v>
      </c>
    </row>
    <row r="22" spans="1:15" ht="25.5" x14ac:dyDescent="0.2">
      <c r="A22" s="107">
        <v>10</v>
      </c>
      <c r="B22" s="110" t="s">
        <v>63</v>
      </c>
      <c r="C22" s="108" t="s">
        <v>130</v>
      </c>
      <c r="D22" s="130">
        <v>150.91889999999998</v>
      </c>
      <c r="E22" s="139">
        <v>0</v>
      </c>
      <c r="F22" s="140">
        <v>0</v>
      </c>
      <c r="G22" s="116">
        <f t="shared" si="0"/>
        <v>0</v>
      </c>
      <c r="H22" s="141">
        <v>0</v>
      </c>
      <c r="I22" s="142">
        <v>0</v>
      </c>
      <c r="J22" s="116">
        <f t="shared" si="6"/>
        <v>0</v>
      </c>
      <c r="K22" s="116">
        <f t="shared" si="1"/>
        <v>0</v>
      </c>
      <c r="L22" s="116">
        <f t="shared" si="2"/>
        <v>0</v>
      </c>
      <c r="M22" s="116">
        <f t="shared" si="3"/>
        <v>0</v>
      </c>
      <c r="N22" s="116">
        <f t="shared" si="4"/>
        <v>0</v>
      </c>
      <c r="O22" s="116">
        <f t="shared" si="5"/>
        <v>0</v>
      </c>
    </row>
    <row r="23" spans="1:15" ht="38.25" x14ac:dyDescent="0.2">
      <c r="A23" s="107">
        <v>11</v>
      </c>
      <c r="B23" s="109" t="s">
        <v>64</v>
      </c>
      <c r="C23" s="108" t="s">
        <v>131</v>
      </c>
      <c r="D23" s="130">
        <v>663.6</v>
      </c>
      <c r="E23" s="139">
        <v>0</v>
      </c>
      <c r="F23" s="140">
        <v>0</v>
      </c>
      <c r="G23" s="116">
        <f t="shared" si="0"/>
        <v>0</v>
      </c>
      <c r="H23" s="141">
        <v>0</v>
      </c>
      <c r="I23" s="142">
        <v>0</v>
      </c>
      <c r="J23" s="116">
        <f t="shared" si="6"/>
        <v>0</v>
      </c>
      <c r="K23" s="116">
        <f t="shared" si="1"/>
        <v>0</v>
      </c>
      <c r="L23" s="116">
        <f t="shared" si="2"/>
        <v>0</v>
      </c>
      <c r="M23" s="116">
        <f t="shared" si="3"/>
        <v>0</v>
      </c>
      <c r="N23" s="116">
        <f t="shared" si="4"/>
        <v>0</v>
      </c>
      <c r="O23" s="116">
        <f t="shared" si="5"/>
        <v>0</v>
      </c>
    </row>
    <row r="24" spans="1:15" ht="14.25" x14ac:dyDescent="0.2">
      <c r="A24" s="107">
        <v>12</v>
      </c>
      <c r="B24" s="109" t="s">
        <v>65</v>
      </c>
      <c r="C24" s="108" t="s">
        <v>131</v>
      </c>
      <c r="D24" s="131">
        <v>46.05</v>
      </c>
      <c r="E24" s="139">
        <v>0</v>
      </c>
      <c r="F24" s="140">
        <v>0</v>
      </c>
      <c r="G24" s="141">
        <f t="shared" si="0"/>
        <v>0</v>
      </c>
      <c r="H24" s="141">
        <v>0</v>
      </c>
      <c r="I24" s="142">
        <v>0</v>
      </c>
      <c r="J24" s="141">
        <f t="shared" si="6"/>
        <v>0</v>
      </c>
      <c r="K24" s="116">
        <f t="shared" si="1"/>
        <v>0</v>
      </c>
      <c r="L24" s="116">
        <f t="shared" si="2"/>
        <v>0</v>
      </c>
      <c r="M24" s="116">
        <f t="shared" si="3"/>
        <v>0</v>
      </c>
      <c r="N24" s="116">
        <f t="shared" si="4"/>
        <v>0</v>
      </c>
      <c r="O24" s="116">
        <f t="shared" si="5"/>
        <v>0</v>
      </c>
    </row>
    <row r="25" spans="1:15" ht="25.5" x14ac:dyDescent="0.2">
      <c r="A25" s="107">
        <v>13</v>
      </c>
      <c r="B25" s="110" t="s">
        <v>66</v>
      </c>
      <c r="C25" s="108" t="s">
        <v>131</v>
      </c>
      <c r="D25" s="131">
        <v>75</v>
      </c>
      <c r="E25" s="139">
        <v>0</v>
      </c>
      <c r="F25" s="140">
        <v>0</v>
      </c>
      <c r="G25" s="116">
        <f t="shared" si="0"/>
        <v>0</v>
      </c>
      <c r="H25" s="141">
        <v>0</v>
      </c>
      <c r="I25" s="142">
        <v>0</v>
      </c>
      <c r="J25" s="116">
        <f t="shared" si="6"/>
        <v>0</v>
      </c>
      <c r="K25" s="116">
        <f t="shared" si="1"/>
        <v>0</v>
      </c>
      <c r="L25" s="116">
        <f t="shared" si="2"/>
        <v>0</v>
      </c>
      <c r="M25" s="116">
        <f t="shared" si="3"/>
        <v>0</v>
      </c>
      <c r="N25" s="116">
        <f t="shared" si="4"/>
        <v>0</v>
      </c>
      <c r="O25" s="116">
        <f t="shared" si="5"/>
        <v>0</v>
      </c>
    </row>
    <row r="26" spans="1:15" x14ac:dyDescent="0.2">
      <c r="A26" s="107">
        <v>14</v>
      </c>
      <c r="B26" s="110" t="s">
        <v>45</v>
      </c>
      <c r="C26" s="108" t="s">
        <v>41</v>
      </c>
      <c r="D26" s="131">
        <v>473.09999999999997</v>
      </c>
      <c r="E26" s="139">
        <v>0</v>
      </c>
      <c r="F26" s="140">
        <v>0</v>
      </c>
      <c r="G26" s="116">
        <f t="shared" si="0"/>
        <v>0</v>
      </c>
      <c r="H26" s="141">
        <v>0</v>
      </c>
      <c r="I26" s="142">
        <v>0</v>
      </c>
      <c r="J26" s="116">
        <f t="shared" si="6"/>
        <v>0</v>
      </c>
      <c r="K26" s="116">
        <f t="shared" si="1"/>
        <v>0</v>
      </c>
      <c r="L26" s="116">
        <f t="shared" si="2"/>
        <v>0</v>
      </c>
      <c r="M26" s="116">
        <f t="shared" si="3"/>
        <v>0</v>
      </c>
      <c r="N26" s="116">
        <f t="shared" si="4"/>
        <v>0</v>
      </c>
      <c r="O26" s="116">
        <f t="shared" si="5"/>
        <v>0</v>
      </c>
    </row>
    <row r="27" spans="1:15" x14ac:dyDescent="0.2">
      <c r="A27" s="107"/>
      <c r="B27" s="124" t="s">
        <v>67</v>
      </c>
      <c r="C27" s="108"/>
      <c r="D27" s="131"/>
      <c r="E27" s="114"/>
      <c r="F27" s="115"/>
      <c r="G27" s="116"/>
      <c r="H27" s="116"/>
      <c r="I27" s="117"/>
      <c r="J27" s="116"/>
      <c r="K27" s="116"/>
      <c r="L27" s="116"/>
      <c r="M27" s="116"/>
      <c r="N27" s="116"/>
      <c r="O27" s="116"/>
    </row>
    <row r="28" spans="1:15" ht="38.25" x14ac:dyDescent="0.2">
      <c r="A28" s="107">
        <v>15</v>
      </c>
      <c r="B28" s="110" t="s">
        <v>68</v>
      </c>
      <c r="C28" s="108" t="s">
        <v>41</v>
      </c>
      <c r="D28" s="131">
        <v>44.1</v>
      </c>
      <c r="E28" s="114">
        <v>0</v>
      </c>
      <c r="F28" s="115">
        <v>0</v>
      </c>
      <c r="G28" s="116">
        <f t="shared" si="0"/>
        <v>0</v>
      </c>
      <c r="H28" s="116">
        <v>0</v>
      </c>
      <c r="I28" s="117">
        <f t="shared" ref="I28:I50" si="7">ROUND(G28*0.05,2)</f>
        <v>0</v>
      </c>
      <c r="J28" s="116">
        <f t="shared" si="6"/>
        <v>0</v>
      </c>
      <c r="K28" s="116">
        <f t="shared" si="1"/>
        <v>0</v>
      </c>
      <c r="L28" s="116">
        <f t="shared" si="2"/>
        <v>0</v>
      </c>
      <c r="M28" s="116">
        <f t="shared" si="3"/>
        <v>0</v>
      </c>
      <c r="N28" s="116">
        <f t="shared" si="4"/>
        <v>0</v>
      </c>
      <c r="O28" s="116">
        <f t="shared" si="5"/>
        <v>0</v>
      </c>
    </row>
    <row r="29" spans="1:15" ht="38.25" x14ac:dyDescent="0.2">
      <c r="A29" s="107">
        <v>16</v>
      </c>
      <c r="B29" s="110" t="s">
        <v>69</v>
      </c>
      <c r="C29" s="108" t="s">
        <v>41</v>
      </c>
      <c r="D29" s="131">
        <v>109</v>
      </c>
      <c r="E29" s="139">
        <v>0</v>
      </c>
      <c r="F29" s="140">
        <v>0</v>
      </c>
      <c r="G29" s="116">
        <f t="shared" si="0"/>
        <v>0</v>
      </c>
      <c r="H29" s="141">
        <v>0</v>
      </c>
      <c r="I29" s="142">
        <f t="shared" si="7"/>
        <v>0</v>
      </c>
      <c r="J29" s="116">
        <f t="shared" si="6"/>
        <v>0</v>
      </c>
      <c r="K29" s="116">
        <f t="shared" si="1"/>
        <v>0</v>
      </c>
      <c r="L29" s="116">
        <f t="shared" si="2"/>
        <v>0</v>
      </c>
      <c r="M29" s="116">
        <f t="shared" si="3"/>
        <v>0</v>
      </c>
      <c r="N29" s="116">
        <f t="shared" si="4"/>
        <v>0</v>
      </c>
      <c r="O29" s="116">
        <f t="shared" si="5"/>
        <v>0</v>
      </c>
    </row>
    <row r="30" spans="1:15" ht="38.25" x14ac:dyDescent="0.2">
      <c r="A30" s="107">
        <v>17</v>
      </c>
      <c r="B30" s="110" t="s">
        <v>70</v>
      </c>
      <c r="C30" s="108" t="s">
        <v>41</v>
      </c>
      <c r="D30" s="131">
        <v>16</v>
      </c>
      <c r="E30" s="139">
        <v>0</v>
      </c>
      <c r="F30" s="140">
        <v>0</v>
      </c>
      <c r="G30" s="116">
        <f t="shared" si="0"/>
        <v>0</v>
      </c>
      <c r="H30" s="141">
        <v>0</v>
      </c>
      <c r="I30" s="142">
        <f t="shared" si="7"/>
        <v>0</v>
      </c>
      <c r="J30" s="116">
        <f t="shared" si="6"/>
        <v>0</v>
      </c>
      <c r="K30" s="116">
        <f t="shared" si="1"/>
        <v>0</v>
      </c>
      <c r="L30" s="116">
        <f t="shared" si="2"/>
        <v>0</v>
      </c>
      <c r="M30" s="116">
        <f t="shared" si="3"/>
        <v>0</v>
      </c>
      <c r="N30" s="116">
        <f t="shared" si="4"/>
        <v>0</v>
      </c>
      <c r="O30" s="116">
        <f t="shared" si="5"/>
        <v>0</v>
      </c>
    </row>
    <row r="31" spans="1:15" ht="51" x14ac:dyDescent="0.2">
      <c r="A31" s="107">
        <v>18</v>
      </c>
      <c r="B31" s="110" t="s">
        <v>71</v>
      </c>
      <c r="C31" s="108" t="s">
        <v>41</v>
      </c>
      <c r="D31" s="131">
        <v>30.7</v>
      </c>
      <c r="E31" s="139">
        <v>0</v>
      </c>
      <c r="F31" s="140">
        <v>0</v>
      </c>
      <c r="G31" s="116">
        <f t="shared" si="0"/>
        <v>0</v>
      </c>
      <c r="H31" s="141">
        <v>0</v>
      </c>
      <c r="I31" s="142">
        <f t="shared" si="7"/>
        <v>0</v>
      </c>
      <c r="J31" s="116">
        <f t="shared" si="6"/>
        <v>0</v>
      </c>
      <c r="K31" s="116">
        <f t="shared" si="1"/>
        <v>0</v>
      </c>
      <c r="L31" s="116">
        <f t="shared" si="2"/>
        <v>0</v>
      </c>
      <c r="M31" s="116">
        <f t="shared" si="3"/>
        <v>0</v>
      </c>
      <c r="N31" s="116">
        <f t="shared" si="4"/>
        <v>0</v>
      </c>
      <c r="O31" s="116">
        <f t="shared" si="5"/>
        <v>0</v>
      </c>
    </row>
    <row r="32" spans="1:15" ht="51" x14ac:dyDescent="0.2">
      <c r="A32" s="107">
        <v>19</v>
      </c>
      <c r="B32" s="110" t="s">
        <v>72</v>
      </c>
      <c r="C32" s="108" t="s">
        <v>41</v>
      </c>
      <c r="D32" s="131">
        <v>173.3</v>
      </c>
      <c r="E32" s="139">
        <v>0</v>
      </c>
      <c r="F32" s="140">
        <v>0</v>
      </c>
      <c r="G32" s="116">
        <f t="shared" si="0"/>
        <v>0</v>
      </c>
      <c r="H32" s="141">
        <v>0</v>
      </c>
      <c r="I32" s="142">
        <f t="shared" si="7"/>
        <v>0</v>
      </c>
      <c r="J32" s="116">
        <f t="shared" si="6"/>
        <v>0</v>
      </c>
      <c r="K32" s="116">
        <f t="shared" si="1"/>
        <v>0</v>
      </c>
      <c r="L32" s="116">
        <f t="shared" si="2"/>
        <v>0</v>
      </c>
      <c r="M32" s="116">
        <f t="shared" si="3"/>
        <v>0</v>
      </c>
      <c r="N32" s="116">
        <f t="shared" si="4"/>
        <v>0</v>
      </c>
      <c r="O32" s="116">
        <f t="shared" si="5"/>
        <v>0</v>
      </c>
    </row>
    <row r="33" spans="1:15" ht="51" x14ac:dyDescent="0.2">
      <c r="A33" s="107">
        <v>20</v>
      </c>
      <c r="B33" s="110" t="s">
        <v>73</v>
      </c>
      <c r="C33" s="108" t="s">
        <v>41</v>
      </c>
      <c r="D33" s="131">
        <v>69.5</v>
      </c>
      <c r="E33" s="139">
        <v>0</v>
      </c>
      <c r="F33" s="140">
        <v>0</v>
      </c>
      <c r="G33" s="116">
        <f t="shared" si="0"/>
        <v>0</v>
      </c>
      <c r="H33" s="141">
        <v>0</v>
      </c>
      <c r="I33" s="142">
        <f t="shared" si="7"/>
        <v>0</v>
      </c>
      <c r="J33" s="116">
        <f t="shared" si="6"/>
        <v>0</v>
      </c>
      <c r="K33" s="116">
        <f t="shared" si="1"/>
        <v>0</v>
      </c>
      <c r="L33" s="116">
        <f t="shared" si="2"/>
        <v>0</v>
      </c>
      <c r="M33" s="116">
        <f t="shared" si="3"/>
        <v>0</v>
      </c>
      <c r="N33" s="116">
        <f t="shared" si="4"/>
        <v>0</v>
      </c>
      <c r="O33" s="116">
        <f t="shared" si="5"/>
        <v>0</v>
      </c>
    </row>
    <row r="34" spans="1:15" ht="51" x14ac:dyDescent="0.2">
      <c r="A34" s="107">
        <v>21</v>
      </c>
      <c r="B34" s="109" t="s">
        <v>74</v>
      </c>
      <c r="C34" s="108" t="s">
        <v>41</v>
      </c>
      <c r="D34" s="131">
        <v>111.4</v>
      </c>
      <c r="E34" s="139">
        <v>0</v>
      </c>
      <c r="F34" s="140">
        <v>0</v>
      </c>
      <c r="G34" s="116">
        <f t="shared" si="0"/>
        <v>0</v>
      </c>
      <c r="H34" s="141">
        <v>0</v>
      </c>
      <c r="I34" s="142">
        <f t="shared" si="7"/>
        <v>0</v>
      </c>
      <c r="J34" s="116">
        <f t="shared" si="6"/>
        <v>0</v>
      </c>
      <c r="K34" s="116">
        <f t="shared" si="1"/>
        <v>0</v>
      </c>
      <c r="L34" s="116">
        <f t="shared" si="2"/>
        <v>0</v>
      </c>
      <c r="M34" s="116">
        <f t="shared" si="3"/>
        <v>0</v>
      </c>
      <c r="N34" s="116">
        <f t="shared" si="4"/>
        <v>0</v>
      </c>
      <c r="O34" s="116">
        <f t="shared" si="5"/>
        <v>0</v>
      </c>
    </row>
    <row r="35" spans="1:15" ht="51" x14ac:dyDescent="0.2">
      <c r="A35" s="107">
        <v>22</v>
      </c>
      <c r="B35" s="109" t="s">
        <v>75</v>
      </c>
      <c r="C35" s="108" t="s">
        <v>41</v>
      </c>
      <c r="D35" s="131">
        <v>88.2</v>
      </c>
      <c r="E35" s="139">
        <v>0</v>
      </c>
      <c r="F35" s="140">
        <v>0</v>
      </c>
      <c r="G35" s="116">
        <f t="shared" si="0"/>
        <v>0</v>
      </c>
      <c r="H35" s="141">
        <v>0</v>
      </c>
      <c r="I35" s="142">
        <f t="shared" si="7"/>
        <v>0</v>
      </c>
      <c r="J35" s="116">
        <f t="shared" si="6"/>
        <v>0</v>
      </c>
      <c r="K35" s="116">
        <f t="shared" si="1"/>
        <v>0</v>
      </c>
      <c r="L35" s="116">
        <f t="shared" si="2"/>
        <v>0</v>
      </c>
      <c r="M35" s="116">
        <f t="shared" si="3"/>
        <v>0</v>
      </c>
      <c r="N35" s="116">
        <f t="shared" si="4"/>
        <v>0</v>
      </c>
      <c r="O35" s="116">
        <f t="shared" si="5"/>
        <v>0</v>
      </c>
    </row>
    <row r="36" spans="1:15" ht="89.25" x14ac:dyDescent="0.2">
      <c r="A36" s="107">
        <v>23</v>
      </c>
      <c r="B36" s="111" t="s">
        <v>76</v>
      </c>
      <c r="C36" s="112" t="s">
        <v>42</v>
      </c>
      <c r="D36" s="132">
        <v>2</v>
      </c>
      <c r="E36" s="139">
        <v>0</v>
      </c>
      <c r="F36" s="140">
        <v>0</v>
      </c>
      <c r="G36" s="138">
        <f t="shared" si="0"/>
        <v>0</v>
      </c>
      <c r="H36" s="141">
        <v>0</v>
      </c>
      <c r="I36" s="142">
        <f t="shared" si="7"/>
        <v>0</v>
      </c>
      <c r="J36" s="116">
        <f t="shared" si="6"/>
        <v>0</v>
      </c>
      <c r="K36" s="116">
        <f t="shared" si="1"/>
        <v>0</v>
      </c>
      <c r="L36" s="116">
        <f t="shared" si="2"/>
        <v>0</v>
      </c>
      <c r="M36" s="116">
        <f t="shared" si="3"/>
        <v>0</v>
      </c>
      <c r="N36" s="116">
        <f t="shared" si="4"/>
        <v>0</v>
      </c>
      <c r="O36" s="116">
        <f t="shared" si="5"/>
        <v>0</v>
      </c>
    </row>
    <row r="37" spans="1:15" ht="89.25" x14ac:dyDescent="0.2">
      <c r="A37" s="107">
        <v>24</v>
      </c>
      <c r="B37" s="109" t="s">
        <v>77</v>
      </c>
      <c r="C37" s="112" t="s">
        <v>42</v>
      </c>
      <c r="D37" s="131">
        <v>6</v>
      </c>
      <c r="E37" s="139">
        <v>0</v>
      </c>
      <c r="F37" s="140">
        <v>0</v>
      </c>
      <c r="G37" s="138">
        <f t="shared" si="0"/>
        <v>0</v>
      </c>
      <c r="H37" s="141">
        <v>0</v>
      </c>
      <c r="I37" s="142">
        <f t="shared" si="7"/>
        <v>0</v>
      </c>
      <c r="J37" s="116">
        <f t="shared" si="6"/>
        <v>0</v>
      </c>
      <c r="K37" s="116">
        <f t="shared" si="1"/>
        <v>0</v>
      </c>
      <c r="L37" s="116">
        <f t="shared" si="2"/>
        <v>0</v>
      </c>
      <c r="M37" s="116">
        <f t="shared" si="3"/>
        <v>0</v>
      </c>
      <c r="N37" s="116">
        <f t="shared" si="4"/>
        <v>0</v>
      </c>
      <c r="O37" s="116">
        <f t="shared" si="5"/>
        <v>0</v>
      </c>
    </row>
    <row r="38" spans="1:15" ht="89.25" x14ac:dyDescent="0.2">
      <c r="A38" s="107">
        <v>25</v>
      </c>
      <c r="B38" s="109" t="s">
        <v>78</v>
      </c>
      <c r="C38" s="112" t="s">
        <v>42</v>
      </c>
      <c r="D38" s="131">
        <v>4</v>
      </c>
      <c r="E38" s="139">
        <v>0</v>
      </c>
      <c r="F38" s="140">
        <v>0</v>
      </c>
      <c r="G38" s="138">
        <f t="shared" si="0"/>
        <v>0</v>
      </c>
      <c r="H38" s="141">
        <v>0</v>
      </c>
      <c r="I38" s="142">
        <f t="shared" si="7"/>
        <v>0</v>
      </c>
      <c r="J38" s="116">
        <f t="shared" si="6"/>
        <v>0</v>
      </c>
      <c r="K38" s="116">
        <f t="shared" si="1"/>
        <v>0</v>
      </c>
      <c r="L38" s="116">
        <f t="shared" si="2"/>
        <v>0</v>
      </c>
      <c r="M38" s="116">
        <f t="shared" si="3"/>
        <v>0</v>
      </c>
      <c r="N38" s="116">
        <f t="shared" si="4"/>
        <v>0</v>
      </c>
      <c r="O38" s="116">
        <f t="shared" si="5"/>
        <v>0</v>
      </c>
    </row>
    <row r="39" spans="1:15" ht="89.25" x14ac:dyDescent="0.2">
      <c r="A39" s="107">
        <v>26</v>
      </c>
      <c r="B39" s="109" t="s">
        <v>79</v>
      </c>
      <c r="C39" s="112" t="s">
        <v>42</v>
      </c>
      <c r="D39" s="131">
        <v>3</v>
      </c>
      <c r="E39" s="139">
        <v>0</v>
      </c>
      <c r="F39" s="140">
        <v>0</v>
      </c>
      <c r="G39" s="138">
        <f t="shared" si="0"/>
        <v>0</v>
      </c>
      <c r="H39" s="141">
        <v>0</v>
      </c>
      <c r="I39" s="142">
        <f t="shared" si="7"/>
        <v>0</v>
      </c>
      <c r="J39" s="116">
        <f t="shared" si="6"/>
        <v>0</v>
      </c>
      <c r="K39" s="116">
        <f t="shared" si="1"/>
        <v>0</v>
      </c>
      <c r="L39" s="116">
        <f t="shared" si="2"/>
        <v>0</v>
      </c>
      <c r="M39" s="116">
        <f t="shared" si="3"/>
        <v>0</v>
      </c>
      <c r="N39" s="116">
        <f t="shared" si="4"/>
        <v>0</v>
      </c>
      <c r="O39" s="116">
        <f t="shared" si="5"/>
        <v>0</v>
      </c>
    </row>
    <row r="40" spans="1:15" ht="89.25" x14ac:dyDescent="0.2">
      <c r="A40" s="107">
        <v>27</v>
      </c>
      <c r="B40" s="109" t="s">
        <v>80</v>
      </c>
      <c r="C40" s="113" t="s">
        <v>42</v>
      </c>
      <c r="D40" s="131">
        <v>5</v>
      </c>
      <c r="E40" s="139">
        <v>0</v>
      </c>
      <c r="F40" s="140">
        <v>0</v>
      </c>
      <c r="G40" s="138">
        <f t="shared" si="0"/>
        <v>0</v>
      </c>
      <c r="H40" s="141">
        <v>0</v>
      </c>
      <c r="I40" s="142">
        <f t="shared" si="7"/>
        <v>0</v>
      </c>
      <c r="J40" s="116">
        <f t="shared" si="6"/>
        <v>0</v>
      </c>
      <c r="K40" s="116">
        <f t="shared" si="1"/>
        <v>0</v>
      </c>
      <c r="L40" s="116">
        <f t="shared" si="2"/>
        <v>0</v>
      </c>
      <c r="M40" s="116">
        <f t="shared" si="3"/>
        <v>0</v>
      </c>
      <c r="N40" s="116">
        <f t="shared" si="4"/>
        <v>0</v>
      </c>
      <c r="O40" s="116">
        <f t="shared" si="5"/>
        <v>0</v>
      </c>
    </row>
    <row r="41" spans="1:15" x14ac:dyDescent="0.2">
      <c r="A41" s="107">
        <v>28</v>
      </c>
      <c r="B41" s="133" t="s">
        <v>81</v>
      </c>
      <c r="C41" s="108" t="s">
        <v>82</v>
      </c>
      <c r="D41" s="131">
        <v>8</v>
      </c>
      <c r="E41" s="139">
        <v>0</v>
      </c>
      <c r="F41" s="140">
        <v>0</v>
      </c>
      <c r="G41" s="116">
        <f t="shared" si="0"/>
        <v>0</v>
      </c>
      <c r="H41" s="141">
        <v>0</v>
      </c>
      <c r="I41" s="142">
        <f t="shared" si="7"/>
        <v>0</v>
      </c>
      <c r="J41" s="116">
        <f t="shared" si="6"/>
        <v>0</v>
      </c>
      <c r="K41" s="116">
        <f t="shared" si="1"/>
        <v>0</v>
      </c>
      <c r="L41" s="116">
        <f t="shared" si="2"/>
        <v>0</v>
      </c>
      <c r="M41" s="116">
        <f t="shared" si="3"/>
        <v>0</v>
      </c>
      <c r="N41" s="116">
        <f t="shared" si="4"/>
        <v>0</v>
      </c>
      <c r="O41" s="116">
        <f t="shared" si="5"/>
        <v>0</v>
      </c>
    </row>
    <row r="42" spans="1:15" ht="51" x14ac:dyDescent="0.2">
      <c r="A42" s="107">
        <v>29</v>
      </c>
      <c r="B42" s="134" t="s">
        <v>43</v>
      </c>
      <c r="C42" s="113" t="s">
        <v>82</v>
      </c>
      <c r="D42" s="131">
        <v>21</v>
      </c>
      <c r="E42" s="139">
        <v>0</v>
      </c>
      <c r="F42" s="140">
        <v>0</v>
      </c>
      <c r="G42" s="141">
        <f t="shared" si="0"/>
        <v>0</v>
      </c>
      <c r="H42" s="141">
        <v>0</v>
      </c>
      <c r="I42" s="142">
        <f t="shared" si="7"/>
        <v>0</v>
      </c>
      <c r="J42" s="116">
        <f t="shared" si="6"/>
        <v>0</v>
      </c>
      <c r="K42" s="116">
        <f t="shared" si="1"/>
        <v>0</v>
      </c>
      <c r="L42" s="116">
        <f t="shared" si="2"/>
        <v>0</v>
      </c>
      <c r="M42" s="116">
        <f t="shared" si="3"/>
        <v>0</v>
      </c>
      <c r="N42" s="116">
        <f t="shared" si="4"/>
        <v>0</v>
      </c>
      <c r="O42" s="116">
        <f t="shared" si="5"/>
        <v>0</v>
      </c>
    </row>
    <row r="43" spans="1:15" ht="63.75" x14ac:dyDescent="0.2">
      <c r="A43" s="107">
        <v>30</v>
      </c>
      <c r="B43" s="135" t="s">
        <v>83</v>
      </c>
      <c r="C43" s="113" t="s">
        <v>82</v>
      </c>
      <c r="D43" s="130">
        <v>4</v>
      </c>
      <c r="E43" s="139">
        <v>0</v>
      </c>
      <c r="F43" s="140">
        <v>0</v>
      </c>
      <c r="G43" s="138">
        <f t="shared" si="0"/>
        <v>0</v>
      </c>
      <c r="H43" s="141">
        <v>0</v>
      </c>
      <c r="I43" s="142">
        <f t="shared" si="7"/>
        <v>0</v>
      </c>
      <c r="J43" s="116">
        <f t="shared" si="6"/>
        <v>0</v>
      </c>
      <c r="K43" s="116">
        <f t="shared" si="1"/>
        <v>0</v>
      </c>
      <c r="L43" s="116">
        <f t="shared" si="2"/>
        <v>0</v>
      </c>
      <c r="M43" s="116">
        <f t="shared" si="3"/>
        <v>0</v>
      </c>
      <c r="N43" s="116">
        <f t="shared" si="4"/>
        <v>0</v>
      </c>
      <c r="O43" s="116">
        <f t="shared" si="5"/>
        <v>0</v>
      </c>
    </row>
    <row r="44" spans="1:15" x14ac:dyDescent="0.2">
      <c r="A44" s="107">
        <v>31</v>
      </c>
      <c r="B44" s="133" t="s">
        <v>46</v>
      </c>
      <c r="C44" s="113" t="s">
        <v>41</v>
      </c>
      <c r="D44" s="130">
        <v>642.20000000000005</v>
      </c>
      <c r="E44" s="139">
        <v>0</v>
      </c>
      <c r="F44" s="140">
        <v>0</v>
      </c>
      <c r="G44" s="116">
        <f t="shared" si="0"/>
        <v>0</v>
      </c>
      <c r="H44" s="141">
        <v>0</v>
      </c>
      <c r="I44" s="142">
        <f t="shared" si="7"/>
        <v>0</v>
      </c>
      <c r="J44" s="116">
        <f t="shared" si="6"/>
        <v>0</v>
      </c>
      <c r="K44" s="116">
        <f t="shared" si="1"/>
        <v>0</v>
      </c>
      <c r="L44" s="116">
        <f t="shared" si="2"/>
        <v>0</v>
      </c>
      <c r="M44" s="116">
        <f t="shared" si="3"/>
        <v>0</v>
      </c>
      <c r="N44" s="116">
        <f t="shared" si="4"/>
        <v>0</v>
      </c>
      <c r="O44" s="116">
        <f t="shared" si="5"/>
        <v>0</v>
      </c>
    </row>
    <row r="45" spans="1:15" x14ac:dyDescent="0.2">
      <c r="A45" s="107">
        <v>32</v>
      </c>
      <c r="B45" s="109" t="s">
        <v>47</v>
      </c>
      <c r="C45" s="113" t="s">
        <v>41</v>
      </c>
      <c r="D45" s="130">
        <v>642.20000000000005</v>
      </c>
      <c r="E45" s="139">
        <v>0</v>
      </c>
      <c r="F45" s="140">
        <v>0</v>
      </c>
      <c r="G45" s="116">
        <f t="shared" si="0"/>
        <v>0</v>
      </c>
      <c r="H45" s="141">
        <v>0</v>
      </c>
      <c r="I45" s="142">
        <f t="shared" si="7"/>
        <v>0</v>
      </c>
      <c r="J45" s="116">
        <f t="shared" si="6"/>
        <v>0</v>
      </c>
      <c r="K45" s="116">
        <f t="shared" si="1"/>
        <v>0</v>
      </c>
      <c r="L45" s="116">
        <f t="shared" si="2"/>
        <v>0</v>
      </c>
      <c r="M45" s="116">
        <f t="shared" si="3"/>
        <v>0</v>
      </c>
      <c r="N45" s="116">
        <f t="shared" si="4"/>
        <v>0</v>
      </c>
      <c r="O45" s="116">
        <f t="shared" si="5"/>
        <v>0</v>
      </c>
    </row>
    <row r="46" spans="1:15" ht="25.5" x14ac:dyDescent="0.2">
      <c r="A46" s="107">
        <v>33</v>
      </c>
      <c r="B46" s="109" t="s">
        <v>84</v>
      </c>
      <c r="C46" s="113" t="s">
        <v>82</v>
      </c>
      <c r="D46" s="130">
        <v>6</v>
      </c>
      <c r="E46" s="139">
        <v>0</v>
      </c>
      <c r="F46" s="140">
        <v>0</v>
      </c>
      <c r="G46" s="116">
        <f t="shared" si="0"/>
        <v>0</v>
      </c>
      <c r="H46" s="141">
        <v>0</v>
      </c>
      <c r="I46" s="142">
        <f t="shared" si="7"/>
        <v>0</v>
      </c>
      <c r="J46" s="116">
        <f t="shared" si="6"/>
        <v>0</v>
      </c>
      <c r="K46" s="116">
        <f t="shared" si="1"/>
        <v>0</v>
      </c>
      <c r="L46" s="116">
        <f t="shared" si="2"/>
        <v>0</v>
      </c>
      <c r="M46" s="116">
        <f t="shared" si="3"/>
        <v>0</v>
      </c>
      <c r="N46" s="116">
        <f t="shared" si="4"/>
        <v>0</v>
      </c>
      <c r="O46" s="116">
        <f t="shared" si="5"/>
        <v>0</v>
      </c>
    </row>
    <row r="47" spans="1:15" ht="25.5" x14ac:dyDescent="0.2">
      <c r="A47" s="107">
        <v>34</v>
      </c>
      <c r="B47" s="135" t="s">
        <v>85</v>
      </c>
      <c r="C47" s="108" t="s">
        <v>41</v>
      </c>
      <c r="D47" s="130">
        <v>71</v>
      </c>
      <c r="E47" s="139">
        <v>0</v>
      </c>
      <c r="F47" s="140">
        <v>0</v>
      </c>
      <c r="G47" s="116">
        <f t="shared" si="0"/>
        <v>0</v>
      </c>
      <c r="H47" s="141">
        <v>0</v>
      </c>
      <c r="I47" s="142">
        <f t="shared" si="7"/>
        <v>0</v>
      </c>
      <c r="J47" s="116">
        <f t="shared" si="6"/>
        <v>0</v>
      </c>
      <c r="K47" s="116">
        <f t="shared" si="1"/>
        <v>0</v>
      </c>
      <c r="L47" s="116">
        <f t="shared" si="2"/>
        <v>0</v>
      </c>
      <c r="M47" s="116">
        <f t="shared" si="3"/>
        <v>0</v>
      </c>
      <c r="N47" s="116">
        <f t="shared" si="4"/>
        <v>0</v>
      </c>
      <c r="O47" s="116">
        <f t="shared" si="5"/>
        <v>0</v>
      </c>
    </row>
    <row r="48" spans="1:15" ht="25.5" x14ac:dyDescent="0.2">
      <c r="A48" s="107">
        <v>35</v>
      </c>
      <c r="B48" s="109" t="s">
        <v>86</v>
      </c>
      <c r="C48" s="113" t="s">
        <v>82</v>
      </c>
      <c r="D48" s="136">
        <v>5</v>
      </c>
      <c r="E48" s="139">
        <v>0</v>
      </c>
      <c r="F48" s="140">
        <v>0</v>
      </c>
      <c r="G48" s="116">
        <f t="shared" si="0"/>
        <v>0</v>
      </c>
      <c r="H48" s="141">
        <v>0</v>
      </c>
      <c r="I48" s="142">
        <f t="shared" si="7"/>
        <v>0</v>
      </c>
      <c r="J48" s="116">
        <f t="shared" si="6"/>
        <v>0</v>
      </c>
      <c r="K48" s="116">
        <f t="shared" si="1"/>
        <v>0</v>
      </c>
      <c r="L48" s="116">
        <f t="shared" si="2"/>
        <v>0</v>
      </c>
      <c r="M48" s="116">
        <f t="shared" si="3"/>
        <v>0</v>
      </c>
      <c r="N48" s="116">
        <f t="shared" si="4"/>
        <v>0</v>
      </c>
      <c r="O48" s="116">
        <f t="shared" si="5"/>
        <v>0</v>
      </c>
    </row>
    <row r="49" spans="1:15" ht="25.5" x14ac:dyDescent="0.2">
      <c r="A49" s="107">
        <v>36</v>
      </c>
      <c r="B49" s="110" t="s">
        <v>87</v>
      </c>
      <c r="C49" s="113" t="s">
        <v>41</v>
      </c>
      <c r="D49" s="136">
        <v>20</v>
      </c>
      <c r="E49" s="139">
        <v>0</v>
      </c>
      <c r="F49" s="140">
        <v>0</v>
      </c>
      <c r="G49" s="116">
        <f t="shared" si="0"/>
        <v>0</v>
      </c>
      <c r="H49" s="141">
        <v>0</v>
      </c>
      <c r="I49" s="142">
        <f t="shared" si="7"/>
        <v>0</v>
      </c>
      <c r="J49" s="116">
        <f t="shared" si="6"/>
        <v>0</v>
      </c>
      <c r="K49" s="116">
        <f t="shared" si="1"/>
        <v>0</v>
      </c>
      <c r="L49" s="116">
        <f t="shared" si="2"/>
        <v>0</v>
      </c>
      <c r="M49" s="116">
        <f t="shared" si="3"/>
        <v>0</v>
      </c>
      <c r="N49" s="116">
        <f t="shared" si="4"/>
        <v>0</v>
      </c>
      <c r="O49" s="116">
        <f t="shared" si="5"/>
        <v>0</v>
      </c>
    </row>
    <row r="50" spans="1:15" ht="25.5" x14ac:dyDescent="0.2">
      <c r="A50" s="107">
        <v>37</v>
      </c>
      <c r="B50" s="110" t="s">
        <v>88</v>
      </c>
      <c r="C50" s="113" t="s">
        <v>82</v>
      </c>
      <c r="D50" s="136">
        <v>7</v>
      </c>
      <c r="E50" s="139">
        <v>0</v>
      </c>
      <c r="F50" s="140">
        <v>0</v>
      </c>
      <c r="G50" s="141">
        <f t="shared" si="0"/>
        <v>0</v>
      </c>
      <c r="H50" s="141">
        <v>0</v>
      </c>
      <c r="I50" s="142">
        <f t="shared" si="7"/>
        <v>0</v>
      </c>
      <c r="J50" s="116">
        <f t="shared" si="6"/>
        <v>0</v>
      </c>
      <c r="K50" s="116">
        <f t="shared" si="1"/>
        <v>0</v>
      </c>
      <c r="L50" s="116">
        <f t="shared" si="2"/>
        <v>0</v>
      </c>
      <c r="M50" s="116">
        <f t="shared" si="3"/>
        <v>0</v>
      </c>
      <c r="N50" s="116">
        <f t="shared" si="4"/>
        <v>0</v>
      </c>
      <c r="O50" s="116">
        <f t="shared" si="5"/>
        <v>0</v>
      </c>
    </row>
    <row r="51" spans="1:15" s="36" customFormat="1" x14ac:dyDescent="0.2">
      <c r="A51" s="37"/>
      <c r="B51" s="22"/>
      <c r="C51" s="38"/>
      <c r="D51" s="37"/>
      <c r="E51" s="39"/>
      <c r="F51" s="40"/>
      <c r="G51" s="41"/>
      <c r="H51" s="41"/>
      <c r="I51" s="42"/>
      <c r="J51" s="41"/>
      <c r="K51" s="42"/>
      <c r="L51" s="41"/>
      <c r="M51" s="42"/>
      <c r="N51" s="41"/>
      <c r="O51" s="56"/>
    </row>
    <row r="52" spans="1:15" x14ac:dyDescent="0.2">
      <c r="J52" s="14" t="s">
        <v>39</v>
      </c>
      <c r="K52" s="43">
        <f>SUM(K10:K51)</f>
        <v>0</v>
      </c>
      <c r="L52" s="43">
        <f>SUM(L10:L51)</f>
        <v>0</v>
      </c>
      <c r="M52" s="43">
        <f>SUM(M10:M51)</f>
        <v>0</v>
      </c>
      <c r="N52" s="43">
        <f>SUM(N10:N51)</f>
        <v>0</v>
      </c>
      <c r="O52" s="44">
        <f>SUM(O10:O51)</f>
        <v>0</v>
      </c>
    </row>
    <row r="53" spans="1:15" x14ac:dyDescent="0.2">
      <c r="J53" s="14"/>
      <c r="K53" s="57"/>
      <c r="L53" s="57"/>
      <c r="M53" s="57"/>
      <c r="N53" s="57"/>
      <c r="O53" s="58"/>
    </row>
    <row r="54" spans="1:15" x14ac:dyDescent="0.2">
      <c r="B54" s="45" t="s">
        <v>19</v>
      </c>
      <c r="E54" s="46"/>
    </row>
    <row r="55" spans="1:15" x14ac:dyDescent="0.2">
      <c r="E55" s="46"/>
    </row>
    <row r="56" spans="1:15" x14ac:dyDescent="0.2">
      <c r="B56" s="45" t="s">
        <v>38</v>
      </c>
      <c r="E56" s="46"/>
    </row>
    <row r="57" spans="1:15" x14ac:dyDescent="0.2">
      <c r="E57" s="46"/>
    </row>
  </sheetData>
  <mergeCells count="7">
    <mergeCell ref="C2:O2"/>
    <mergeCell ref="K7:O7"/>
    <mergeCell ref="E7:J7"/>
    <mergeCell ref="A7:A8"/>
    <mergeCell ref="C7:C8"/>
    <mergeCell ref="D7:D8"/>
    <mergeCell ref="B7:B8"/>
  </mergeCells>
  <phoneticPr fontId="2"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
&amp;"Arial,Treknraksts"&amp;USADZĪVES KANALIZĀCIJA K1.</oddHead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5"/>
  <sheetViews>
    <sheetView topLeftCell="A25" zoomScaleNormal="100" workbookViewId="0">
      <selection activeCell="E43" sqref="E43"/>
    </sheetView>
  </sheetViews>
  <sheetFormatPr defaultRowHeight="12.75" x14ac:dyDescent="0.2"/>
  <cols>
    <col min="1" max="1" width="5.7109375" style="3" customWidth="1"/>
    <col min="2" max="2" width="39.85546875" style="1" customWidth="1"/>
    <col min="3" max="3" width="6" style="2" customWidth="1"/>
    <col min="4" max="4" width="9.42578125" style="3" customWidth="1"/>
    <col min="5" max="5" width="6.28515625" style="3" customWidth="1"/>
    <col min="6" max="6" width="6.5703125" style="4" customWidth="1"/>
    <col min="7" max="7" width="7.7109375" style="5" customWidth="1"/>
    <col min="8" max="8" width="9.140625" style="5" customWidth="1"/>
    <col min="9" max="9" width="6.28515625" style="5" customWidth="1"/>
    <col min="10" max="10" width="8.7109375" style="5" customWidth="1"/>
    <col min="11" max="11" width="8.42578125" style="5" customWidth="1"/>
    <col min="12" max="12" width="9.28515625" style="5" customWidth="1"/>
    <col min="13" max="13" width="9.42578125" style="5" customWidth="1"/>
    <col min="14" max="14" width="9.5703125" style="5" customWidth="1"/>
    <col min="15" max="15" width="9.42578125" style="6" customWidth="1"/>
    <col min="16" max="16384" width="9.140625" style="6"/>
  </cols>
  <sheetData>
    <row r="1" spans="1:16" ht="14.25" x14ac:dyDescent="0.2">
      <c r="A1" s="47" t="s">
        <v>1</v>
      </c>
      <c r="B1" s="48"/>
      <c r="C1" s="63" t="str">
        <f>KOPS!D1</f>
        <v>MAĢISTRĀLĀ ŪDENSVADA UN SADZĪVES KANALIZĀCIJAS TĪKLU IZBŪVE</v>
      </c>
      <c r="D1" s="49"/>
      <c r="E1" s="49"/>
      <c r="F1" s="50"/>
      <c r="G1" s="51"/>
      <c r="H1" s="51"/>
      <c r="I1" s="51"/>
      <c r="J1" s="51"/>
      <c r="K1" s="51"/>
      <c r="L1" s="51"/>
      <c r="M1" s="51"/>
      <c r="N1" s="51"/>
      <c r="O1" s="52"/>
    </row>
    <row r="2" spans="1:16" ht="30" customHeight="1" x14ac:dyDescent="0.2">
      <c r="A2" s="47" t="s">
        <v>2</v>
      </c>
      <c r="B2" s="48"/>
      <c r="C2" s="152" t="str">
        <f>KOPS!D2</f>
        <v>MAĢISTRĀLĀ ŪDENSVADA UN SADZĪVES KANALIZĀCIJAS TĪKLU IZBŪVE RĪGAS IELĀ, OLAINĒ, OLAINES NOVADĀ, 2.KĀRTA</v>
      </c>
      <c r="D2" s="152"/>
      <c r="E2" s="152"/>
      <c r="F2" s="152"/>
      <c r="G2" s="152"/>
      <c r="H2" s="152"/>
      <c r="I2" s="152"/>
      <c r="J2" s="152"/>
      <c r="K2" s="152"/>
      <c r="L2" s="152"/>
      <c r="M2" s="152"/>
      <c r="N2" s="152"/>
      <c r="O2" s="152"/>
    </row>
    <row r="3" spans="1:16" ht="15" x14ac:dyDescent="0.2">
      <c r="A3" s="47" t="s">
        <v>3</v>
      </c>
      <c r="B3" s="48"/>
      <c r="C3" s="60" t="str">
        <f>KOPS!D3</f>
        <v>RĪGAS IELĀ, OLAINĒ, OLAINES NOVADĀ</v>
      </c>
      <c r="D3" s="49"/>
      <c r="E3" s="49"/>
      <c r="F3" s="50"/>
      <c r="G3" s="51"/>
      <c r="H3" s="51"/>
      <c r="I3" s="51"/>
      <c r="J3" s="51"/>
      <c r="K3" s="51"/>
      <c r="L3" s="51"/>
      <c r="M3" s="51"/>
      <c r="N3" s="51"/>
      <c r="O3" s="52"/>
    </row>
    <row r="4" spans="1:16" ht="14.25" x14ac:dyDescent="0.2">
      <c r="A4" s="47"/>
      <c r="B4" s="48"/>
      <c r="C4" s="101"/>
      <c r="D4" s="49"/>
      <c r="E4" s="49"/>
      <c r="F4" s="50"/>
      <c r="G4" s="51"/>
      <c r="H4" s="51"/>
      <c r="I4" s="51"/>
      <c r="J4" s="51"/>
      <c r="K4" s="51"/>
      <c r="L4" s="51"/>
      <c r="M4" s="51"/>
      <c r="N4" s="51"/>
      <c r="O4" s="52"/>
    </row>
    <row r="5" spans="1:16" ht="14.25" x14ac:dyDescent="0.2">
      <c r="A5" s="47"/>
      <c r="B5" s="48"/>
      <c r="C5" s="53"/>
      <c r="D5" s="49"/>
      <c r="E5" s="49"/>
      <c r="F5" s="50"/>
      <c r="G5" s="51"/>
      <c r="H5" s="51"/>
      <c r="I5" s="51"/>
      <c r="J5" s="51"/>
      <c r="K5" s="51"/>
      <c r="L5" s="51"/>
      <c r="M5" s="51"/>
      <c r="N5" s="54" t="s">
        <v>27</v>
      </c>
      <c r="O5" s="99">
        <f>O30</f>
        <v>0</v>
      </c>
    </row>
    <row r="6" spans="1:16" ht="14.25" x14ac:dyDescent="0.2">
      <c r="A6" s="10">
        <f>KOPT!A7</f>
        <v>0</v>
      </c>
      <c r="B6" s="48"/>
      <c r="C6" s="53"/>
      <c r="D6" s="49"/>
      <c r="E6" s="49"/>
      <c r="F6" s="50"/>
      <c r="G6" s="51"/>
      <c r="H6" s="51"/>
      <c r="I6" s="51"/>
      <c r="J6" s="51"/>
      <c r="K6" s="51"/>
      <c r="L6" s="51"/>
      <c r="M6" s="51"/>
      <c r="N6" s="51"/>
      <c r="O6" s="52"/>
    </row>
    <row r="7" spans="1:16" ht="20.25" customHeight="1" x14ac:dyDescent="0.2">
      <c r="A7" s="144" t="s">
        <v>4</v>
      </c>
      <c r="B7" s="160" t="s">
        <v>36</v>
      </c>
      <c r="C7" s="158" t="s">
        <v>5</v>
      </c>
      <c r="D7" s="144" t="s">
        <v>6</v>
      </c>
      <c r="E7" s="155" t="s">
        <v>7</v>
      </c>
      <c r="F7" s="155"/>
      <c r="G7" s="155"/>
      <c r="H7" s="155"/>
      <c r="I7" s="155"/>
      <c r="J7" s="157"/>
      <c r="K7" s="156" t="s">
        <v>10</v>
      </c>
      <c r="L7" s="155"/>
      <c r="M7" s="155"/>
      <c r="N7" s="155"/>
      <c r="O7" s="157"/>
      <c r="P7" s="9"/>
    </row>
    <row r="8" spans="1:16" ht="78.75" customHeight="1" x14ac:dyDescent="0.2">
      <c r="A8" s="145"/>
      <c r="B8" s="161"/>
      <c r="C8" s="159"/>
      <c r="D8" s="145"/>
      <c r="E8" s="7" t="s">
        <v>8</v>
      </c>
      <c r="F8" s="7" t="s">
        <v>28</v>
      </c>
      <c r="G8" s="8" t="s">
        <v>29</v>
      </c>
      <c r="H8" s="8" t="s">
        <v>34</v>
      </c>
      <c r="I8" s="8" t="s">
        <v>30</v>
      </c>
      <c r="J8" s="8" t="s">
        <v>31</v>
      </c>
      <c r="K8" s="8" t="s">
        <v>9</v>
      </c>
      <c r="L8" s="8" t="s">
        <v>29</v>
      </c>
      <c r="M8" s="8" t="s">
        <v>34</v>
      </c>
      <c r="N8" s="8" t="s">
        <v>30</v>
      </c>
      <c r="O8" s="8" t="s">
        <v>32</v>
      </c>
    </row>
    <row r="9" spans="1:16" x14ac:dyDescent="0.2">
      <c r="A9" s="16"/>
      <c r="B9" s="31"/>
      <c r="C9" s="32"/>
      <c r="D9" s="24"/>
      <c r="E9" s="33"/>
      <c r="F9" s="28"/>
      <c r="G9" s="30"/>
      <c r="H9" s="30"/>
      <c r="I9" s="34"/>
      <c r="J9" s="30"/>
      <c r="K9" s="34"/>
      <c r="L9" s="30"/>
      <c r="M9" s="34"/>
      <c r="N9" s="30"/>
      <c r="O9" s="35"/>
    </row>
    <row r="10" spans="1:16" s="9" customFormat="1" ht="25.5" x14ac:dyDescent="0.2">
      <c r="A10" s="103"/>
      <c r="B10" s="104" t="s">
        <v>49</v>
      </c>
      <c r="C10" s="105"/>
      <c r="D10" s="106"/>
      <c r="E10" s="125"/>
      <c r="F10" s="55"/>
      <c r="G10" s="97"/>
      <c r="H10" s="97"/>
      <c r="I10" s="97"/>
      <c r="J10" s="97"/>
      <c r="K10" s="98"/>
      <c r="L10" s="55"/>
      <c r="M10" s="55"/>
      <c r="N10" s="55"/>
      <c r="O10" s="55"/>
    </row>
    <row r="11" spans="1:16" s="9" customFormat="1" ht="25.5" x14ac:dyDescent="0.2">
      <c r="A11" s="107"/>
      <c r="B11" s="124" t="s">
        <v>53</v>
      </c>
      <c r="C11" s="108"/>
      <c r="D11" s="126"/>
      <c r="E11" s="127"/>
      <c r="F11" s="55"/>
      <c r="G11" s="97"/>
      <c r="H11" s="97"/>
      <c r="I11" s="128"/>
      <c r="J11" s="97"/>
      <c r="K11" s="97"/>
      <c r="L11" s="97"/>
      <c r="M11" s="97"/>
      <c r="N11" s="97"/>
      <c r="O11" s="97"/>
    </row>
    <row r="12" spans="1:16" s="9" customFormat="1" x14ac:dyDescent="0.2">
      <c r="A12" s="107"/>
      <c r="B12" s="137" t="s">
        <v>54</v>
      </c>
      <c r="C12" s="108"/>
      <c r="D12" s="126"/>
      <c r="E12" s="127"/>
      <c r="F12" s="55"/>
      <c r="G12" s="97"/>
      <c r="H12" s="97"/>
      <c r="I12" s="128"/>
      <c r="J12" s="97"/>
      <c r="K12" s="97"/>
      <c r="L12" s="97"/>
      <c r="M12" s="97"/>
      <c r="N12" s="97"/>
      <c r="O12" s="97"/>
    </row>
    <row r="13" spans="1:16" ht="51" x14ac:dyDescent="0.2">
      <c r="A13" s="107">
        <v>1</v>
      </c>
      <c r="B13" s="110" t="s">
        <v>89</v>
      </c>
      <c r="C13" s="108" t="s">
        <v>41</v>
      </c>
      <c r="D13" s="126">
        <v>10.7</v>
      </c>
      <c r="E13" s="139">
        <v>0</v>
      </c>
      <c r="F13" s="140">
        <v>0</v>
      </c>
      <c r="G13" s="141">
        <f t="shared" ref="G13" si="0">ROUND(E13*F13,2)</f>
        <v>0</v>
      </c>
      <c r="H13" s="141">
        <v>0</v>
      </c>
      <c r="I13" s="142">
        <v>0</v>
      </c>
      <c r="J13" s="141">
        <f t="shared" ref="J13" si="1">SUM(G13:I13)</f>
        <v>0</v>
      </c>
      <c r="K13" s="116">
        <f t="shared" ref="K13:K28" si="2">ROUND(D13*E13,2)</f>
        <v>0</v>
      </c>
      <c r="L13" s="116">
        <f t="shared" ref="L13:L28" si="3">ROUND(D13*G13,2)</f>
        <v>0</v>
      </c>
      <c r="M13" s="116">
        <f t="shared" ref="M13:M28" si="4">ROUND(D13*H13,2)</f>
        <v>0</v>
      </c>
      <c r="N13" s="116">
        <f t="shared" ref="N13:N28" si="5">ROUND(I13*D13,2)</f>
        <v>0</v>
      </c>
      <c r="O13" s="116">
        <f t="shared" ref="O13:O28" si="6">SUM(L13:N13)</f>
        <v>0</v>
      </c>
    </row>
    <row r="14" spans="1:16" ht="25.5" x14ac:dyDescent="0.2">
      <c r="A14" s="107">
        <v>2</v>
      </c>
      <c r="B14" s="110" t="s">
        <v>90</v>
      </c>
      <c r="C14" s="108" t="s">
        <v>42</v>
      </c>
      <c r="D14" s="126">
        <v>1</v>
      </c>
      <c r="E14" s="139">
        <v>0</v>
      </c>
      <c r="F14" s="140">
        <v>0</v>
      </c>
      <c r="G14" s="116">
        <f t="shared" ref="G14:G28" si="7">ROUND(E14*F14,2)</f>
        <v>0</v>
      </c>
      <c r="H14" s="141">
        <v>0</v>
      </c>
      <c r="I14" s="142">
        <v>0</v>
      </c>
      <c r="J14" s="116">
        <f t="shared" ref="J14:J28" si="8">SUM(G14:I14)</f>
        <v>0</v>
      </c>
      <c r="K14" s="116">
        <f t="shared" si="2"/>
        <v>0</v>
      </c>
      <c r="L14" s="116">
        <f t="shared" si="3"/>
        <v>0</v>
      </c>
      <c r="M14" s="116">
        <f t="shared" si="4"/>
        <v>0</v>
      </c>
      <c r="N14" s="116">
        <f t="shared" si="5"/>
        <v>0</v>
      </c>
      <c r="O14" s="116">
        <f t="shared" si="6"/>
        <v>0</v>
      </c>
    </row>
    <row r="15" spans="1:16" ht="63.75" x14ac:dyDescent="0.2">
      <c r="A15" s="107">
        <v>3</v>
      </c>
      <c r="B15" s="110" t="s">
        <v>44</v>
      </c>
      <c r="C15" s="108" t="s">
        <v>41</v>
      </c>
      <c r="D15" s="126">
        <v>10.7</v>
      </c>
      <c r="E15" s="139">
        <v>0</v>
      </c>
      <c r="F15" s="140">
        <v>0</v>
      </c>
      <c r="G15" s="141">
        <f t="shared" si="7"/>
        <v>0</v>
      </c>
      <c r="H15" s="141">
        <v>0</v>
      </c>
      <c r="I15" s="142">
        <v>0</v>
      </c>
      <c r="J15" s="116">
        <f t="shared" si="8"/>
        <v>0</v>
      </c>
      <c r="K15" s="116">
        <f t="shared" si="2"/>
        <v>0</v>
      </c>
      <c r="L15" s="116">
        <f t="shared" si="3"/>
        <v>0</v>
      </c>
      <c r="M15" s="116">
        <f t="shared" si="4"/>
        <v>0</v>
      </c>
      <c r="N15" s="116">
        <f t="shared" si="5"/>
        <v>0</v>
      </c>
      <c r="O15" s="116">
        <f t="shared" si="6"/>
        <v>0</v>
      </c>
    </row>
    <row r="16" spans="1:16" ht="38.25" x14ac:dyDescent="0.2">
      <c r="A16" s="107">
        <v>4</v>
      </c>
      <c r="B16" s="110" t="s">
        <v>64</v>
      </c>
      <c r="C16" s="108" t="s">
        <v>131</v>
      </c>
      <c r="D16" s="129">
        <v>16.049999999999997</v>
      </c>
      <c r="E16" s="139">
        <v>0</v>
      </c>
      <c r="F16" s="140">
        <v>0</v>
      </c>
      <c r="G16" s="141">
        <f t="shared" si="7"/>
        <v>0</v>
      </c>
      <c r="H16" s="141">
        <v>0</v>
      </c>
      <c r="I16" s="142">
        <v>0</v>
      </c>
      <c r="J16" s="116">
        <f t="shared" si="8"/>
        <v>0</v>
      </c>
      <c r="K16" s="116">
        <f t="shared" si="2"/>
        <v>0</v>
      </c>
      <c r="L16" s="116">
        <f t="shared" si="3"/>
        <v>0</v>
      </c>
      <c r="M16" s="116">
        <f t="shared" si="4"/>
        <v>0</v>
      </c>
      <c r="N16" s="116">
        <f t="shared" si="5"/>
        <v>0</v>
      </c>
      <c r="O16" s="116">
        <f t="shared" si="6"/>
        <v>0</v>
      </c>
    </row>
    <row r="17" spans="1:15" ht="38.25" x14ac:dyDescent="0.2">
      <c r="A17" s="107">
        <v>5</v>
      </c>
      <c r="B17" s="110" t="s">
        <v>91</v>
      </c>
      <c r="C17" s="108" t="s">
        <v>132</v>
      </c>
      <c r="D17" s="129">
        <v>1.5407999999999997</v>
      </c>
      <c r="E17" s="139">
        <v>0</v>
      </c>
      <c r="F17" s="140">
        <v>0</v>
      </c>
      <c r="G17" s="141">
        <f t="shared" si="7"/>
        <v>0</v>
      </c>
      <c r="H17" s="141">
        <v>0</v>
      </c>
      <c r="I17" s="142">
        <v>0</v>
      </c>
      <c r="J17" s="116">
        <f t="shared" si="8"/>
        <v>0</v>
      </c>
      <c r="K17" s="116">
        <f t="shared" si="2"/>
        <v>0</v>
      </c>
      <c r="L17" s="116">
        <f t="shared" si="3"/>
        <v>0</v>
      </c>
      <c r="M17" s="116">
        <f t="shared" si="4"/>
        <v>0</v>
      </c>
      <c r="N17" s="116">
        <f t="shared" si="5"/>
        <v>0</v>
      </c>
      <c r="O17" s="116">
        <f t="shared" si="6"/>
        <v>0</v>
      </c>
    </row>
    <row r="18" spans="1:15" ht="25.5" x14ac:dyDescent="0.2">
      <c r="A18" s="107">
        <v>6</v>
      </c>
      <c r="B18" s="110" t="s">
        <v>92</v>
      </c>
      <c r="C18" s="108" t="s">
        <v>132</v>
      </c>
      <c r="D18" s="129">
        <v>2.9746000000000001</v>
      </c>
      <c r="E18" s="139">
        <v>0</v>
      </c>
      <c r="F18" s="140">
        <v>0</v>
      </c>
      <c r="G18" s="141">
        <f t="shared" ref="G18" si="9">ROUND(E18*F18,2)</f>
        <v>0</v>
      </c>
      <c r="H18" s="141">
        <v>0</v>
      </c>
      <c r="I18" s="142">
        <v>0</v>
      </c>
      <c r="J18" s="116">
        <f t="shared" si="8"/>
        <v>0</v>
      </c>
      <c r="K18" s="116">
        <f t="shared" si="2"/>
        <v>0</v>
      </c>
      <c r="L18" s="116">
        <f t="shared" si="3"/>
        <v>0</v>
      </c>
      <c r="M18" s="116">
        <f t="shared" si="4"/>
        <v>0</v>
      </c>
      <c r="N18" s="116">
        <f t="shared" si="5"/>
        <v>0</v>
      </c>
      <c r="O18" s="116">
        <f t="shared" si="6"/>
        <v>0</v>
      </c>
    </row>
    <row r="19" spans="1:15" x14ac:dyDescent="0.2">
      <c r="A19" s="107">
        <v>7</v>
      </c>
      <c r="B19" s="110" t="s">
        <v>45</v>
      </c>
      <c r="C19" s="108" t="s">
        <v>41</v>
      </c>
      <c r="D19" s="130">
        <v>10.7</v>
      </c>
      <c r="E19" s="139">
        <v>0</v>
      </c>
      <c r="F19" s="140">
        <v>0</v>
      </c>
      <c r="G19" s="141">
        <f t="shared" si="7"/>
        <v>0</v>
      </c>
      <c r="H19" s="141">
        <v>0</v>
      </c>
      <c r="I19" s="142">
        <v>0</v>
      </c>
      <c r="J19" s="116">
        <f t="shared" si="8"/>
        <v>0</v>
      </c>
      <c r="K19" s="116">
        <f t="shared" si="2"/>
        <v>0</v>
      </c>
      <c r="L19" s="116">
        <f t="shared" si="3"/>
        <v>0</v>
      </c>
      <c r="M19" s="116">
        <f t="shared" si="4"/>
        <v>0</v>
      </c>
      <c r="N19" s="116">
        <f t="shared" si="5"/>
        <v>0</v>
      </c>
      <c r="O19" s="116">
        <f t="shared" si="6"/>
        <v>0</v>
      </c>
    </row>
    <row r="20" spans="1:15" ht="25.5" x14ac:dyDescent="0.2">
      <c r="A20" s="107"/>
      <c r="B20" s="124" t="s">
        <v>93</v>
      </c>
      <c r="C20" s="108"/>
      <c r="D20" s="130"/>
      <c r="E20" s="114"/>
      <c r="F20" s="115"/>
      <c r="G20" s="116"/>
      <c r="H20" s="116"/>
      <c r="I20" s="117"/>
      <c r="J20" s="116"/>
      <c r="K20" s="116"/>
      <c r="L20" s="116"/>
      <c r="M20" s="116"/>
      <c r="N20" s="116"/>
      <c r="O20" s="116"/>
    </row>
    <row r="21" spans="1:15" ht="25.5" x14ac:dyDescent="0.2">
      <c r="A21" s="107">
        <v>8</v>
      </c>
      <c r="B21" s="110" t="s">
        <v>94</v>
      </c>
      <c r="C21" s="108" t="s">
        <v>41</v>
      </c>
      <c r="D21" s="130">
        <v>10.7</v>
      </c>
      <c r="E21" s="114">
        <v>0</v>
      </c>
      <c r="F21" s="115">
        <v>0</v>
      </c>
      <c r="G21" s="116">
        <f t="shared" si="7"/>
        <v>0</v>
      </c>
      <c r="H21" s="116">
        <v>0</v>
      </c>
      <c r="I21" s="117">
        <f t="shared" ref="I21:I28" si="10">ROUND(G21*0.05,2)</f>
        <v>0</v>
      </c>
      <c r="J21" s="116">
        <f t="shared" si="8"/>
        <v>0</v>
      </c>
      <c r="K21" s="116">
        <f t="shared" si="2"/>
        <v>0</v>
      </c>
      <c r="L21" s="116">
        <f t="shared" si="3"/>
        <v>0</v>
      </c>
      <c r="M21" s="116">
        <f t="shared" si="4"/>
        <v>0</v>
      </c>
      <c r="N21" s="116">
        <f t="shared" si="5"/>
        <v>0</v>
      </c>
      <c r="O21" s="116">
        <f t="shared" si="6"/>
        <v>0</v>
      </c>
    </row>
    <row r="22" spans="1:15" ht="127.5" x14ac:dyDescent="0.2">
      <c r="A22" s="107">
        <v>9</v>
      </c>
      <c r="B22" s="110" t="s">
        <v>95</v>
      </c>
      <c r="C22" s="108" t="s">
        <v>42</v>
      </c>
      <c r="D22" s="130">
        <v>1</v>
      </c>
      <c r="E22" s="139">
        <v>0</v>
      </c>
      <c r="F22" s="140">
        <v>0</v>
      </c>
      <c r="G22" s="138">
        <f t="shared" si="7"/>
        <v>0</v>
      </c>
      <c r="H22" s="141">
        <v>0</v>
      </c>
      <c r="I22" s="142">
        <f t="shared" si="10"/>
        <v>0</v>
      </c>
      <c r="J22" s="141">
        <f t="shared" si="8"/>
        <v>0</v>
      </c>
      <c r="K22" s="116">
        <f t="shared" si="2"/>
        <v>0</v>
      </c>
      <c r="L22" s="116">
        <f t="shared" si="3"/>
        <v>0</v>
      </c>
      <c r="M22" s="116">
        <f t="shared" si="4"/>
        <v>0</v>
      </c>
      <c r="N22" s="116">
        <f t="shared" si="5"/>
        <v>0</v>
      </c>
      <c r="O22" s="116">
        <f t="shared" si="6"/>
        <v>0</v>
      </c>
    </row>
    <row r="23" spans="1:15" ht="51" x14ac:dyDescent="0.2">
      <c r="A23" s="107">
        <v>10</v>
      </c>
      <c r="B23" s="109" t="s">
        <v>96</v>
      </c>
      <c r="C23" s="108" t="s">
        <v>42</v>
      </c>
      <c r="D23" s="130">
        <v>1</v>
      </c>
      <c r="E23" s="139">
        <v>0</v>
      </c>
      <c r="F23" s="140">
        <v>0</v>
      </c>
      <c r="G23" s="116">
        <f t="shared" si="7"/>
        <v>0</v>
      </c>
      <c r="H23" s="141">
        <v>0</v>
      </c>
      <c r="I23" s="142">
        <f t="shared" si="10"/>
        <v>0</v>
      </c>
      <c r="J23" s="116">
        <f t="shared" si="8"/>
        <v>0</v>
      </c>
      <c r="K23" s="116">
        <f t="shared" si="2"/>
        <v>0</v>
      </c>
      <c r="L23" s="116">
        <f t="shared" si="3"/>
        <v>0</v>
      </c>
      <c r="M23" s="116">
        <f t="shared" si="4"/>
        <v>0</v>
      </c>
      <c r="N23" s="116">
        <f t="shared" si="5"/>
        <v>0</v>
      </c>
      <c r="O23" s="116">
        <f t="shared" si="6"/>
        <v>0</v>
      </c>
    </row>
    <row r="24" spans="1:15" ht="25.5" x14ac:dyDescent="0.2">
      <c r="A24" s="107">
        <v>11</v>
      </c>
      <c r="B24" s="109" t="s">
        <v>97</v>
      </c>
      <c r="C24" s="108" t="s">
        <v>42</v>
      </c>
      <c r="D24" s="131">
        <v>1</v>
      </c>
      <c r="E24" s="139">
        <v>0</v>
      </c>
      <c r="F24" s="140">
        <v>0</v>
      </c>
      <c r="G24" s="116">
        <f t="shared" si="7"/>
        <v>0</v>
      </c>
      <c r="H24" s="141">
        <v>0</v>
      </c>
      <c r="I24" s="142">
        <f t="shared" si="10"/>
        <v>0</v>
      </c>
      <c r="J24" s="116">
        <f t="shared" si="8"/>
        <v>0</v>
      </c>
      <c r="K24" s="116">
        <f t="shared" si="2"/>
        <v>0</v>
      </c>
      <c r="L24" s="116">
        <f t="shared" si="3"/>
        <v>0</v>
      </c>
      <c r="M24" s="116">
        <f t="shared" si="4"/>
        <v>0</v>
      </c>
      <c r="N24" s="116">
        <f t="shared" si="5"/>
        <v>0</v>
      </c>
      <c r="O24" s="116">
        <f t="shared" si="6"/>
        <v>0</v>
      </c>
    </row>
    <row r="25" spans="1:15" x14ac:dyDescent="0.2">
      <c r="A25" s="107">
        <v>12</v>
      </c>
      <c r="B25" s="110" t="s">
        <v>98</v>
      </c>
      <c r="C25" s="108" t="s">
        <v>41</v>
      </c>
      <c r="D25" s="131">
        <v>10.7</v>
      </c>
      <c r="E25" s="139">
        <v>0</v>
      </c>
      <c r="F25" s="140">
        <v>0</v>
      </c>
      <c r="G25" s="116">
        <f t="shared" si="7"/>
        <v>0</v>
      </c>
      <c r="H25" s="141">
        <v>0</v>
      </c>
      <c r="I25" s="142">
        <f t="shared" si="10"/>
        <v>0</v>
      </c>
      <c r="J25" s="116">
        <f t="shared" si="8"/>
        <v>0</v>
      </c>
      <c r="K25" s="116">
        <f t="shared" si="2"/>
        <v>0</v>
      </c>
      <c r="L25" s="116">
        <f t="shared" si="3"/>
        <v>0</v>
      </c>
      <c r="M25" s="116">
        <f t="shared" si="4"/>
        <v>0</v>
      </c>
      <c r="N25" s="116">
        <f t="shared" si="5"/>
        <v>0</v>
      </c>
      <c r="O25" s="116">
        <f t="shared" si="6"/>
        <v>0</v>
      </c>
    </row>
    <row r="26" spans="1:15" x14ac:dyDescent="0.2">
      <c r="A26" s="107">
        <v>13</v>
      </c>
      <c r="B26" s="110" t="s">
        <v>99</v>
      </c>
      <c r="C26" s="108" t="s">
        <v>41</v>
      </c>
      <c r="D26" s="131">
        <v>10.7</v>
      </c>
      <c r="E26" s="139">
        <v>0</v>
      </c>
      <c r="F26" s="140">
        <v>0</v>
      </c>
      <c r="G26" s="116">
        <f t="shared" si="7"/>
        <v>0</v>
      </c>
      <c r="H26" s="141">
        <v>0</v>
      </c>
      <c r="I26" s="142">
        <f t="shared" si="10"/>
        <v>0</v>
      </c>
      <c r="J26" s="116">
        <f t="shared" si="8"/>
        <v>0</v>
      </c>
      <c r="K26" s="116">
        <f t="shared" si="2"/>
        <v>0</v>
      </c>
      <c r="L26" s="116">
        <f t="shared" si="3"/>
        <v>0</v>
      </c>
      <c r="M26" s="116">
        <f t="shared" si="4"/>
        <v>0</v>
      </c>
      <c r="N26" s="116">
        <f t="shared" si="5"/>
        <v>0</v>
      </c>
      <c r="O26" s="116">
        <f t="shared" si="6"/>
        <v>0</v>
      </c>
    </row>
    <row r="27" spans="1:15" x14ac:dyDescent="0.2">
      <c r="A27" s="107">
        <v>14</v>
      </c>
      <c r="B27" s="110" t="s">
        <v>100</v>
      </c>
      <c r="C27" s="108" t="s">
        <v>82</v>
      </c>
      <c r="D27" s="131">
        <v>19</v>
      </c>
      <c r="E27" s="139">
        <v>0</v>
      </c>
      <c r="F27" s="140">
        <v>0</v>
      </c>
      <c r="G27" s="116">
        <f t="shared" si="7"/>
        <v>0</v>
      </c>
      <c r="H27" s="141">
        <v>0</v>
      </c>
      <c r="I27" s="142">
        <f t="shared" si="10"/>
        <v>0</v>
      </c>
      <c r="J27" s="116">
        <f t="shared" si="8"/>
        <v>0</v>
      </c>
      <c r="K27" s="116">
        <f t="shared" si="2"/>
        <v>0</v>
      </c>
      <c r="L27" s="116">
        <f t="shared" si="3"/>
        <v>0</v>
      </c>
      <c r="M27" s="116">
        <f t="shared" si="4"/>
        <v>0</v>
      </c>
      <c r="N27" s="116">
        <f t="shared" si="5"/>
        <v>0</v>
      </c>
      <c r="O27" s="116">
        <f t="shared" si="6"/>
        <v>0</v>
      </c>
    </row>
    <row r="28" spans="1:15" x14ac:dyDescent="0.2">
      <c r="A28" s="107">
        <v>15</v>
      </c>
      <c r="B28" s="110" t="s">
        <v>101</v>
      </c>
      <c r="C28" s="108" t="s">
        <v>41</v>
      </c>
      <c r="D28" s="131">
        <v>10.7</v>
      </c>
      <c r="E28" s="139">
        <v>0</v>
      </c>
      <c r="F28" s="140">
        <v>0</v>
      </c>
      <c r="G28" s="116">
        <f t="shared" si="7"/>
        <v>0</v>
      </c>
      <c r="H28" s="141">
        <v>0</v>
      </c>
      <c r="I28" s="142">
        <f t="shared" si="10"/>
        <v>0</v>
      </c>
      <c r="J28" s="116">
        <f t="shared" si="8"/>
        <v>0</v>
      </c>
      <c r="K28" s="116">
        <f t="shared" si="2"/>
        <v>0</v>
      </c>
      <c r="L28" s="116">
        <f t="shared" si="3"/>
        <v>0</v>
      </c>
      <c r="M28" s="116">
        <f t="shared" si="4"/>
        <v>0</v>
      </c>
      <c r="N28" s="116">
        <f t="shared" si="5"/>
        <v>0</v>
      </c>
      <c r="O28" s="116">
        <f t="shared" si="6"/>
        <v>0</v>
      </c>
    </row>
    <row r="29" spans="1:15" s="36" customFormat="1" x14ac:dyDescent="0.2">
      <c r="A29" s="37"/>
      <c r="B29" s="22"/>
      <c r="C29" s="38"/>
      <c r="D29" s="37"/>
      <c r="E29" s="39"/>
      <c r="F29" s="40"/>
      <c r="G29" s="41"/>
      <c r="H29" s="41"/>
      <c r="I29" s="42"/>
      <c r="J29" s="41"/>
      <c r="K29" s="42"/>
      <c r="L29" s="41"/>
      <c r="M29" s="42"/>
      <c r="N29" s="41"/>
      <c r="O29" s="56"/>
    </row>
    <row r="30" spans="1:15" x14ac:dyDescent="0.2">
      <c r="J30" s="14" t="s">
        <v>39</v>
      </c>
      <c r="K30" s="43">
        <f>SUM(K10:K29)</f>
        <v>0</v>
      </c>
      <c r="L30" s="43">
        <f>SUM(L10:L29)</f>
        <v>0</v>
      </c>
      <c r="M30" s="43">
        <f>SUM(M10:M29)</f>
        <v>0</v>
      </c>
      <c r="N30" s="43">
        <f>SUM(N10:N29)</f>
        <v>0</v>
      </c>
      <c r="O30" s="44">
        <f>SUM(O10:O29)</f>
        <v>0</v>
      </c>
    </row>
    <row r="31" spans="1:15" x14ac:dyDescent="0.2">
      <c r="J31" s="14"/>
      <c r="K31" s="57"/>
      <c r="L31" s="57"/>
      <c r="M31" s="57"/>
      <c r="N31" s="57"/>
      <c r="O31" s="58"/>
    </row>
    <row r="32" spans="1:15" x14ac:dyDescent="0.2">
      <c r="B32" s="45" t="s">
        <v>19</v>
      </c>
      <c r="E32" s="46"/>
    </row>
    <row r="33" spans="2:5" x14ac:dyDescent="0.2">
      <c r="E33" s="46"/>
    </row>
    <row r="34" spans="2:5" x14ac:dyDescent="0.2">
      <c r="B34" s="45" t="s">
        <v>38</v>
      </c>
      <c r="E34" s="46"/>
    </row>
    <row r="35" spans="2:5" x14ac:dyDescent="0.2">
      <c r="E35" s="46"/>
    </row>
  </sheetData>
  <mergeCells count="7">
    <mergeCell ref="K7:O7"/>
    <mergeCell ref="C2:O2"/>
    <mergeCell ref="A7:A8"/>
    <mergeCell ref="B7:B8"/>
    <mergeCell ref="C7:C8"/>
    <mergeCell ref="D7:D8"/>
    <mergeCell ref="E7:J7"/>
  </mergeCells>
  <phoneticPr fontId="17"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&amp;"Arial,Treknraksts"&amp;USADZĪVES KANALIZĀCIJAS SPIEDVADS K1sp.</oddHeader>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topLeftCell="A40" zoomScaleNormal="100" workbookViewId="0">
      <selection activeCell="E64" sqref="E64"/>
    </sheetView>
  </sheetViews>
  <sheetFormatPr defaultRowHeight="12.75" x14ac:dyDescent="0.2"/>
  <cols>
    <col min="1" max="1" width="5.7109375" style="3" customWidth="1"/>
    <col min="2" max="2" width="39.85546875" style="1" customWidth="1"/>
    <col min="3" max="3" width="6" style="2" customWidth="1"/>
    <col min="4" max="4" width="9.42578125" style="3" customWidth="1"/>
    <col min="5" max="5" width="6.28515625" style="3" customWidth="1"/>
    <col min="6" max="6" width="6.5703125" style="4" customWidth="1"/>
    <col min="7" max="7" width="6.42578125" style="5" customWidth="1"/>
    <col min="8" max="8" width="8" style="5" customWidth="1"/>
    <col min="9" max="9" width="6.28515625" style="5" customWidth="1"/>
    <col min="10" max="10" width="7.7109375" style="5" customWidth="1"/>
    <col min="11" max="11" width="8.42578125" style="5" customWidth="1"/>
    <col min="12" max="12" width="9.28515625" style="5" customWidth="1"/>
    <col min="13" max="13" width="9.42578125" style="5" customWidth="1"/>
    <col min="14" max="14" width="9.5703125" style="5" customWidth="1"/>
    <col min="15" max="15" width="9.42578125" style="6" customWidth="1"/>
    <col min="16" max="16384" width="9.140625" style="6"/>
  </cols>
  <sheetData>
    <row r="1" spans="1:16" ht="14.25" x14ac:dyDescent="0.2">
      <c r="A1" s="47" t="s">
        <v>1</v>
      </c>
      <c r="B1" s="48"/>
      <c r="C1" s="63" t="str">
        <f>KOPS!D1</f>
        <v>MAĢISTRĀLĀ ŪDENSVADA UN SADZĪVES KANALIZĀCIJAS TĪKLU IZBŪVE</v>
      </c>
      <c r="D1" s="49"/>
      <c r="E1" s="49"/>
      <c r="F1" s="50"/>
      <c r="G1" s="51"/>
      <c r="H1" s="51"/>
      <c r="I1" s="51"/>
      <c r="J1" s="51"/>
      <c r="K1" s="51"/>
      <c r="L1" s="51"/>
      <c r="M1" s="51"/>
      <c r="N1" s="51"/>
      <c r="O1" s="52"/>
    </row>
    <row r="2" spans="1:16" ht="30.75" customHeight="1" x14ac:dyDescent="0.2">
      <c r="A2" s="47" t="s">
        <v>2</v>
      </c>
      <c r="B2" s="48"/>
      <c r="C2" s="152" t="str">
        <f>KOPS!D2</f>
        <v>MAĢISTRĀLĀ ŪDENSVADA UN SADZĪVES KANALIZĀCIJAS TĪKLU IZBŪVE RĪGAS IELĀ, OLAINĒ, OLAINES NOVADĀ, 2.KĀRTA</v>
      </c>
      <c r="D2" s="152"/>
      <c r="E2" s="152"/>
      <c r="F2" s="152"/>
      <c r="G2" s="152"/>
      <c r="H2" s="152"/>
      <c r="I2" s="152"/>
      <c r="J2" s="152"/>
      <c r="K2" s="152"/>
      <c r="L2" s="152"/>
      <c r="M2" s="152"/>
      <c r="N2" s="152"/>
      <c r="O2" s="152"/>
    </row>
    <row r="3" spans="1:16" ht="15" x14ac:dyDescent="0.2">
      <c r="A3" s="47" t="s">
        <v>3</v>
      </c>
      <c r="B3" s="48"/>
      <c r="C3" s="60" t="str">
        <f>KOPS!D3</f>
        <v>RĪGAS IELĀ, OLAINĒ, OLAINES NOVADĀ</v>
      </c>
      <c r="D3" s="49"/>
      <c r="E3" s="49"/>
      <c r="F3" s="50"/>
      <c r="G3" s="51"/>
      <c r="H3" s="51"/>
      <c r="I3" s="51"/>
      <c r="J3" s="51"/>
      <c r="K3" s="51"/>
      <c r="L3" s="51"/>
      <c r="M3" s="51"/>
      <c r="N3" s="51"/>
      <c r="O3" s="52"/>
    </row>
    <row r="4" spans="1:16" ht="14.25" x14ac:dyDescent="0.2">
      <c r="A4" s="47"/>
      <c r="B4" s="48"/>
      <c r="C4" s="101"/>
      <c r="D4" s="49"/>
      <c r="E4" s="49"/>
      <c r="F4" s="50"/>
      <c r="G4" s="51"/>
      <c r="H4" s="51"/>
      <c r="I4" s="51"/>
      <c r="J4" s="51"/>
      <c r="K4" s="51"/>
      <c r="L4" s="51"/>
      <c r="M4" s="51"/>
      <c r="N4" s="51"/>
      <c r="O4" s="52"/>
    </row>
    <row r="5" spans="1:16" ht="14.25" x14ac:dyDescent="0.2">
      <c r="A5" s="47"/>
      <c r="B5" s="48"/>
      <c r="C5" s="53"/>
      <c r="D5" s="49"/>
      <c r="E5" s="49"/>
      <c r="F5" s="50"/>
      <c r="G5" s="51"/>
      <c r="H5" s="51"/>
      <c r="I5" s="51"/>
      <c r="J5" s="51"/>
      <c r="K5" s="51"/>
      <c r="L5" s="51"/>
      <c r="M5" s="51"/>
      <c r="N5" s="54" t="s">
        <v>27</v>
      </c>
      <c r="O5" s="99">
        <f>O53</f>
        <v>0</v>
      </c>
    </row>
    <row r="6" spans="1:16" ht="14.25" x14ac:dyDescent="0.2">
      <c r="A6" s="10">
        <f>KOPT!A7</f>
        <v>0</v>
      </c>
      <c r="B6" s="48"/>
      <c r="C6" s="53"/>
      <c r="D6" s="49"/>
      <c r="E6" s="49"/>
      <c r="F6" s="50"/>
      <c r="G6" s="51"/>
      <c r="H6" s="51"/>
      <c r="I6" s="51"/>
      <c r="J6" s="51"/>
      <c r="K6" s="51"/>
      <c r="L6" s="51"/>
      <c r="M6" s="51"/>
      <c r="N6" s="51"/>
      <c r="O6" s="52"/>
    </row>
    <row r="7" spans="1:16" ht="20.25" customHeight="1" x14ac:dyDescent="0.2">
      <c r="A7" s="144" t="s">
        <v>4</v>
      </c>
      <c r="B7" s="160" t="s">
        <v>36</v>
      </c>
      <c r="C7" s="158" t="s">
        <v>5</v>
      </c>
      <c r="D7" s="144" t="s">
        <v>6</v>
      </c>
      <c r="E7" s="155" t="s">
        <v>7</v>
      </c>
      <c r="F7" s="155"/>
      <c r="G7" s="155"/>
      <c r="H7" s="155"/>
      <c r="I7" s="155"/>
      <c r="J7" s="157"/>
      <c r="K7" s="156" t="s">
        <v>10</v>
      </c>
      <c r="L7" s="155"/>
      <c r="M7" s="155"/>
      <c r="N7" s="155"/>
      <c r="O7" s="157"/>
      <c r="P7" s="9"/>
    </row>
    <row r="8" spans="1:16" ht="78.75" customHeight="1" x14ac:dyDescent="0.2">
      <c r="A8" s="145"/>
      <c r="B8" s="161"/>
      <c r="C8" s="159"/>
      <c r="D8" s="145"/>
      <c r="E8" s="7" t="s">
        <v>8</v>
      </c>
      <c r="F8" s="7" t="s">
        <v>28</v>
      </c>
      <c r="G8" s="8" t="s">
        <v>29</v>
      </c>
      <c r="H8" s="8" t="s">
        <v>34</v>
      </c>
      <c r="I8" s="8" t="s">
        <v>30</v>
      </c>
      <c r="J8" s="8" t="s">
        <v>31</v>
      </c>
      <c r="K8" s="8" t="s">
        <v>9</v>
      </c>
      <c r="L8" s="8" t="s">
        <v>29</v>
      </c>
      <c r="M8" s="8" t="s">
        <v>34</v>
      </c>
      <c r="N8" s="8" t="s">
        <v>30</v>
      </c>
      <c r="O8" s="8" t="s">
        <v>32</v>
      </c>
    </row>
    <row r="9" spans="1:16" x14ac:dyDescent="0.2">
      <c r="A9" s="16"/>
      <c r="B9" s="31"/>
      <c r="C9" s="32"/>
      <c r="D9" s="24"/>
      <c r="E9" s="33"/>
      <c r="F9" s="28"/>
      <c r="G9" s="30"/>
      <c r="H9" s="30"/>
      <c r="I9" s="34"/>
      <c r="J9" s="30"/>
      <c r="K9" s="34"/>
      <c r="L9" s="30"/>
      <c r="M9" s="34"/>
      <c r="N9" s="30"/>
      <c r="O9" s="35"/>
    </row>
    <row r="10" spans="1:16" s="9" customFormat="1" x14ac:dyDescent="0.2">
      <c r="A10" s="103"/>
      <c r="B10" s="104" t="s">
        <v>50</v>
      </c>
      <c r="C10" s="105"/>
      <c r="D10" s="106"/>
      <c r="E10" s="125"/>
      <c r="F10" s="55"/>
      <c r="G10" s="97"/>
      <c r="H10" s="97"/>
      <c r="I10" s="97"/>
      <c r="J10" s="97"/>
      <c r="K10" s="98"/>
      <c r="L10" s="55"/>
      <c r="M10" s="55"/>
      <c r="N10" s="55"/>
      <c r="O10" s="55"/>
    </row>
    <row r="11" spans="1:16" s="9" customFormat="1" ht="25.5" x14ac:dyDescent="0.2">
      <c r="A11" s="107"/>
      <c r="B11" s="124" t="s">
        <v>53</v>
      </c>
      <c r="C11" s="108"/>
      <c r="D11" s="126"/>
      <c r="E11" s="127"/>
      <c r="F11" s="55"/>
      <c r="G11" s="97"/>
      <c r="H11" s="97"/>
      <c r="I11" s="128"/>
      <c r="J11" s="97"/>
      <c r="K11" s="97"/>
      <c r="L11" s="97"/>
      <c r="M11" s="97"/>
      <c r="N11" s="97"/>
      <c r="O11" s="97"/>
    </row>
    <row r="12" spans="1:16" ht="25.5" x14ac:dyDescent="0.2">
      <c r="A12" s="107">
        <v>1</v>
      </c>
      <c r="B12" s="110" t="s">
        <v>102</v>
      </c>
      <c r="C12" s="108" t="s">
        <v>41</v>
      </c>
      <c r="D12" s="126">
        <v>219.7</v>
      </c>
      <c r="E12" s="139">
        <v>0</v>
      </c>
      <c r="F12" s="140">
        <v>0</v>
      </c>
      <c r="G12" s="141">
        <f t="shared" ref="G12:G22" si="0">ROUND(E12*F12,2)</f>
        <v>0</v>
      </c>
      <c r="H12" s="141">
        <v>0</v>
      </c>
      <c r="I12" s="142">
        <v>0</v>
      </c>
      <c r="J12" s="141">
        <f t="shared" ref="J12:J14" si="1">SUM(G12:I12)</f>
        <v>0</v>
      </c>
      <c r="K12" s="116">
        <f t="shared" ref="K12:K51" si="2">ROUND(D12*E12,2)</f>
        <v>0</v>
      </c>
      <c r="L12" s="116">
        <f t="shared" ref="L12:L51" si="3">ROUND(D12*G12,2)</f>
        <v>0</v>
      </c>
      <c r="M12" s="116">
        <f t="shared" ref="M12:M51" si="4">ROUND(D12*H12,2)</f>
        <v>0</v>
      </c>
      <c r="N12" s="116">
        <f t="shared" ref="N12:N51" si="5">ROUND(I12*D12,2)</f>
        <v>0</v>
      </c>
      <c r="O12" s="116">
        <f t="shared" ref="O12:O51" si="6">SUM(L12:N12)</f>
        <v>0</v>
      </c>
    </row>
    <row r="13" spans="1:16" ht="63.75" x14ac:dyDescent="0.2">
      <c r="A13" s="107">
        <v>2</v>
      </c>
      <c r="B13" s="110" t="s">
        <v>134</v>
      </c>
      <c r="C13" s="108" t="s">
        <v>42</v>
      </c>
      <c r="D13" s="126">
        <v>8</v>
      </c>
      <c r="E13" s="139">
        <v>0</v>
      </c>
      <c r="F13" s="140">
        <v>0</v>
      </c>
      <c r="G13" s="141">
        <f t="shared" si="0"/>
        <v>0</v>
      </c>
      <c r="H13" s="141">
        <v>0</v>
      </c>
      <c r="I13" s="142">
        <v>0</v>
      </c>
      <c r="J13" s="141">
        <f t="shared" si="1"/>
        <v>0</v>
      </c>
      <c r="K13" s="116">
        <f t="shared" si="2"/>
        <v>0</v>
      </c>
      <c r="L13" s="116">
        <f t="shared" si="3"/>
        <v>0</v>
      </c>
      <c r="M13" s="116">
        <f t="shared" si="4"/>
        <v>0</v>
      </c>
      <c r="N13" s="116">
        <f t="shared" si="5"/>
        <v>0</v>
      </c>
      <c r="O13" s="116">
        <f t="shared" si="6"/>
        <v>0</v>
      </c>
    </row>
    <row r="14" spans="1:16" ht="38.25" x14ac:dyDescent="0.2">
      <c r="A14" s="107">
        <v>3</v>
      </c>
      <c r="B14" s="110" t="s">
        <v>103</v>
      </c>
      <c r="C14" s="108" t="s">
        <v>41</v>
      </c>
      <c r="D14" s="126">
        <v>441.2</v>
      </c>
      <c r="E14" s="139">
        <v>0</v>
      </c>
      <c r="F14" s="140">
        <v>0</v>
      </c>
      <c r="G14" s="141">
        <f t="shared" si="0"/>
        <v>0</v>
      </c>
      <c r="H14" s="141">
        <v>0</v>
      </c>
      <c r="I14" s="142">
        <v>0</v>
      </c>
      <c r="J14" s="141">
        <f t="shared" si="1"/>
        <v>0</v>
      </c>
      <c r="K14" s="116">
        <f t="shared" si="2"/>
        <v>0</v>
      </c>
      <c r="L14" s="116">
        <f t="shared" si="3"/>
        <v>0</v>
      </c>
      <c r="M14" s="116">
        <f t="shared" si="4"/>
        <v>0</v>
      </c>
      <c r="N14" s="116">
        <f t="shared" si="5"/>
        <v>0</v>
      </c>
      <c r="O14" s="116">
        <f t="shared" si="6"/>
        <v>0</v>
      </c>
    </row>
    <row r="15" spans="1:16" ht="63.75" x14ac:dyDescent="0.2">
      <c r="A15" s="107">
        <v>4</v>
      </c>
      <c r="B15" s="110" t="s">
        <v>44</v>
      </c>
      <c r="C15" s="108" t="s">
        <v>41</v>
      </c>
      <c r="D15" s="129">
        <v>441.2</v>
      </c>
      <c r="E15" s="139">
        <v>0</v>
      </c>
      <c r="F15" s="140">
        <v>0</v>
      </c>
      <c r="G15" s="141">
        <f t="shared" si="0"/>
        <v>0</v>
      </c>
      <c r="H15" s="141">
        <v>0</v>
      </c>
      <c r="I15" s="142">
        <v>0</v>
      </c>
      <c r="J15" s="116">
        <f t="shared" ref="J15:J51" si="7">SUM(G15:I15)</f>
        <v>0</v>
      </c>
      <c r="K15" s="116">
        <f t="shared" si="2"/>
        <v>0</v>
      </c>
      <c r="L15" s="116">
        <f t="shared" si="3"/>
        <v>0</v>
      </c>
      <c r="M15" s="116">
        <f t="shared" si="4"/>
        <v>0</v>
      </c>
      <c r="N15" s="116">
        <f t="shared" si="5"/>
        <v>0</v>
      </c>
      <c r="O15" s="116">
        <f t="shared" si="6"/>
        <v>0</v>
      </c>
    </row>
    <row r="16" spans="1:16" ht="38.25" x14ac:dyDescent="0.2">
      <c r="A16" s="107">
        <v>5</v>
      </c>
      <c r="B16" s="110" t="s">
        <v>64</v>
      </c>
      <c r="C16" s="108" t="s">
        <v>131</v>
      </c>
      <c r="D16" s="129">
        <v>635.29999999999995</v>
      </c>
      <c r="E16" s="139">
        <v>0</v>
      </c>
      <c r="F16" s="140">
        <v>0</v>
      </c>
      <c r="G16" s="141">
        <f t="shared" si="0"/>
        <v>0</v>
      </c>
      <c r="H16" s="141">
        <v>0</v>
      </c>
      <c r="I16" s="142">
        <v>0</v>
      </c>
      <c r="J16" s="116">
        <f t="shared" si="7"/>
        <v>0</v>
      </c>
      <c r="K16" s="116">
        <f t="shared" si="2"/>
        <v>0</v>
      </c>
      <c r="L16" s="116">
        <f t="shared" si="3"/>
        <v>0</v>
      </c>
      <c r="M16" s="116">
        <f t="shared" si="4"/>
        <v>0</v>
      </c>
      <c r="N16" s="116">
        <f t="shared" si="5"/>
        <v>0</v>
      </c>
      <c r="O16" s="116">
        <f t="shared" si="6"/>
        <v>0</v>
      </c>
    </row>
    <row r="17" spans="1:15" ht="14.25" x14ac:dyDescent="0.2">
      <c r="A17" s="107">
        <v>6</v>
      </c>
      <c r="B17" s="110" t="s">
        <v>65</v>
      </c>
      <c r="C17" s="108" t="s">
        <v>131</v>
      </c>
      <c r="D17" s="129">
        <v>30</v>
      </c>
      <c r="E17" s="139">
        <v>0</v>
      </c>
      <c r="F17" s="140">
        <v>0</v>
      </c>
      <c r="G17" s="141">
        <f t="shared" si="0"/>
        <v>0</v>
      </c>
      <c r="H17" s="141">
        <v>0</v>
      </c>
      <c r="I17" s="142">
        <v>0</v>
      </c>
      <c r="J17" s="116">
        <f t="shared" si="7"/>
        <v>0</v>
      </c>
      <c r="K17" s="116">
        <f t="shared" si="2"/>
        <v>0</v>
      </c>
      <c r="L17" s="116">
        <f t="shared" si="3"/>
        <v>0</v>
      </c>
      <c r="M17" s="116">
        <f t="shared" si="4"/>
        <v>0</v>
      </c>
      <c r="N17" s="116">
        <f t="shared" si="5"/>
        <v>0</v>
      </c>
      <c r="O17" s="116">
        <f t="shared" si="6"/>
        <v>0</v>
      </c>
    </row>
    <row r="18" spans="1:15" ht="25.5" x14ac:dyDescent="0.2">
      <c r="A18" s="107">
        <v>7</v>
      </c>
      <c r="B18" s="110" t="s">
        <v>66</v>
      </c>
      <c r="C18" s="108" t="s">
        <v>131</v>
      </c>
      <c r="D18" s="129">
        <v>92.3</v>
      </c>
      <c r="E18" s="139">
        <v>0</v>
      </c>
      <c r="F18" s="140">
        <v>0</v>
      </c>
      <c r="G18" s="141">
        <f t="shared" si="0"/>
        <v>0</v>
      </c>
      <c r="H18" s="141">
        <v>0</v>
      </c>
      <c r="I18" s="142">
        <v>0</v>
      </c>
      <c r="J18" s="116">
        <f t="shared" si="7"/>
        <v>0</v>
      </c>
      <c r="K18" s="116">
        <f t="shared" si="2"/>
        <v>0</v>
      </c>
      <c r="L18" s="116">
        <f t="shared" si="3"/>
        <v>0</v>
      </c>
      <c r="M18" s="116">
        <f t="shared" si="4"/>
        <v>0</v>
      </c>
      <c r="N18" s="116">
        <f t="shared" si="5"/>
        <v>0</v>
      </c>
      <c r="O18" s="116">
        <f t="shared" si="6"/>
        <v>0</v>
      </c>
    </row>
    <row r="19" spans="1:15" ht="25.5" x14ac:dyDescent="0.2">
      <c r="A19" s="107">
        <v>8</v>
      </c>
      <c r="B19" s="110" t="s">
        <v>104</v>
      </c>
      <c r="C19" s="108" t="s">
        <v>132</v>
      </c>
      <c r="D19" s="129">
        <v>62.6</v>
      </c>
      <c r="E19" s="139">
        <v>0</v>
      </c>
      <c r="F19" s="140">
        <v>0</v>
      </c>
      <c r="G19" s="141">
        <f t="shared" si="0"/>
        <v>0</v>
      </c>
      <c r="H19" s="141">
        <v>0</v>
      </c>
      <c r="I19" s="142">
        <v>0</v>
      </c>
      <c r="J19" s="116">
        <f t="shared" si="7"/>
        <v>0</v>
      </c>
      <c r="K19" s="116">
        <f t="shared" si="2"/>
        <v>0</v>
      </c>
      <c r="L19" s="116">
        <f t="shared" si="3"/>
        <v>0</v>
      </c>
      <c r="M19" s="116">
        <f t="shared" si="4"/>
        <v>0</v>
      </c>
      <c r="N19" s="116">
        <f t="shared" si="5"/>
        <v>0</v>
      </c>
      <c r="O19" s="116">
        <f t="shared" si="6"/>
        <v>0</v>
      </c>
    </row>
    <row r="20" spans="1:15" ht="25.5" x14ac:dyDescent="0.2">
      <c r="A20" s="107">
        <v>9</v>
      </c>
      <c r="B20" s="110" t="s">
        <v>105</v>
      </c>
      <c r="C20" s="108" t="s">
        <v>132</v>
      </c>
      <c r="D20" s="129">
        <v>116.4</v>
      </c>
      <c r="E20" s="139">
        <v>0</v>
      </c>
      <c r="F20" s="140">
        <v>0</v>
      </c>
      <c r="G20" s="141">
        <f t="shared" si="0"/>
        <v>0</v>
      </c>
      <c r="H20" s="141">
        <v>0</v>
      </c>
      <c r="I20" s="142">
        <v>0</v>
      </c>
      <c r="J20" s="116">
        <f t="shared" si="7"/>
        <v>0</v>
      </c>
      <c r="K20" s="116">
        <f t="shared" si="2"/>
        <v>0</v>
      </c>
      <c r="L20" s="116">
        <f t="shared" si="3"/>
        <v>0</v>
      </c>
      <c r="M20" s="116">
        <f t="shared" si="4"/>
        <v>0</v>
      </c>
      <c r="N20" s="116">
        <f t="shared" si="5"/>
        <v>0</v>
      </c>
      <c r="O20" s="116">
        <f t="shared" si="6"/>
        <v>0</v>
      </c>
    </row>
    <row r="21" spans="1:15" ht="25.5" x14ac:dyDescent="0.2">
      <c r="A21" s="107">
        <v>10</v>
      </c>
      <c r="B21" s="110" t="s">
        <v>106</v>
      </c>
      <c r="C21" s="108" t="s">
        <v>132</v>
      </c>
      <c r="D21" s="129">
        <v>0.8</v>
      </c>
      <c r="E21" s="139">
        <v>0</v>
      </c>
      <c r="F21" s="140">
        <v>0</v>
      </c>
      <c r="G21" s="141">
        <f t="shared" si="0"/>
        <v>0</v>
      </c>
      <c r="H21" s="141">
        <v>0</v>
      </c>
      <c r="I21" s="142">
        <v>0</v>
      </c>
      <c r="J21" s="116">
        <f t="shared" si="7"/>
        <v>0</v>
      </c>
      <c r="K21" s="116">
        <f t="shared" si="2"/>
        <v>0</v>
      </c>
      <c r="L21" s="116">
        <f t="shared" si="3"/>
        <v>0</v>
      </c>
      <c r="M21" s="116">
        <f t="shared" si="4"/>
        <v>0</v>
      </c>
      <c r="N21" s="116">
        <f t="shared" si="5"/>
        <v>0</v>
      </c>
      <c r="O21" s="116">
        <f t="shared" si="6"/>
        <v>0</v>
      </c>
    </row>
    <row r="22" spans="1:15" x14ac:dyDescent="0.2">
      <c r="A22" s="107">
        <v>11</v>
      </c>
      <c r="B22" s="110" t="s">
        <v>45</v>
      </c>
      <c r="C22" s="108" t="s">
        <v>41</v>
      </c>
      <c r="D22" s="129">
        <v>441.2</v>
      </c>
      <c r="E22" s="139">
        <v>0</v>
      </c>
      <c r="F22" s="140">
        <v>0</v>
      </c>
      <c r="G22" s="141">
        <f t="shared" si="0"/>
        <v>0</v>
      </c>
      <c r="H22" s="141">
        <v>0</v>
      </c>
      <c r="I22" s="142">
        <v>0</v>
      </c>
      <c r="J22" s="141">
        <f t="shared" si="7"/>
        <v>0</v>
      </c>
      <c r="K22" s="116">
        <f t="shared" si="2"/>
        <v>0</v>
      </c>
      <c r="L22" s="116">
        <f t="shared" si="3"/>
        <v>0</v>
      </c>
      <c r="M22" s="116">
        <f t="shared" si="4"/>
        <v>0</v>
      </c>
      <c r="N22" s="116">
        <f t="shared" si="5"/>
        <v>0</v>
      </c>
      <c r="O22" s="116">
        <f t="shared" si="6"/>
        <v>0</v>
      </c>
    </row>
    <row r="23" spans="1:15" x14ac:dyDescent="0.2">
      <c r="A23" s="107"/>
      <c r="B23" s="124" t="s">
        <v>107</v>
      </c>
      <c r="C23" s="108"/>
      <c r="D23" s="130"/>
      <c r="E23" s="114"/>
      <c r="F23" s="140"/>
      <c r="G23" s="116"/>
      <c r="H23" s="116"/>
      <c r="I23" s="117"/>
      <c r="J23" s="116"/>
      <c r="K23" s="116"/>
      <c r="L23" s="116"/>
      <c r="M23" s="116"/>
      <c r="N23" s="116"/>
      <c r="O23" s="116"/>
    </row>
    <row r="24" spans="1:15" ht="38.25" x14ac:dyDescent="0.2">
      <c r="A24" s="107">
        <v>12</v>
      </c>
      <c r="B24" s="110" t="s">
        <v>108</v>
      </c>
      <c r="C24" s="108" t="s">
        <v>41</v>
      </c>
      <c r="D24" s="130">
        <v>219.7</v>
      </c>
      <c r="E24" s="114">
        <v>0</v>
      </c>
      <c r="F24" s="140">
        <v>0</v>
      </c>
      <c r="G24" s="116">
        <f t="shared" ref="G24:G51" si="8">ROUND(E24*F24,2)</f>
        <v>0</v>
      </c>
      <c r="H24" s="116">
        <v>0</v>
      </c>
      <c r="I24" s="117">
        <f t="shared" ref="I24:I51" si="9">ROUND(G24*0.05,2)</f>
        <v>0</v>
      </c>
      <c r="J24" s="116">
        <f t="shared" si="7"/>
        <v>0</v>
      </c>
      <c r="K24" s="116">
        <f t="shared" si="2"/>
        <v>0</v>
      </c>
      <c r="L24" s="116">
        <f t="shared" si="3"/>
        <v>0</v>
      </c>
      <c r="M24" s="116">
        <f t="shared" si="4"/>
        <v>0</v>
      </c>
      <c r="N24" s="116">
        <f t="shared" si="5"/>
        <v>0</v>
      </c>
      <c r="O24" s="116">
        <f t="shared" si="6"/>
        <v>0</v>
      </c>
    </row>
    <row r="25" spans="1:15" ht="25.5" x14ac:dyDescent="0.2">
      <c r="A25" s="107">
        <v>13</v>
      </c>
      <c r="B25" s="110" t="s">
        <v>109</v>
      </c>
      <c r="C25" s="108" t="s">
        <v>41</v>
      </c>
      <c r="D25" s="130">
        <v>342.6</v>
      </c>
      <c r="E25" s="139">
        <v>0</v>
      </c>
      <c r="F25" s="140">
        <v>0</v>
      </c>
      <c r="G25" s="116">
        <f t="shared" si="8"/>
        <v>0</v>
      </c>
      <c r="H25" s="141">
        <v>0</v>
      </c>
      <c r="I25" s="142">
        <f t="shared" si="9"/>
        <v>0</v>
      </c>
      <c r="J25" s="116">
        <f t="shared" si="7"/>
        <v>0</v>
      </c>
      <c r="K25" s="116">
        <f t="shared" si="2"/>
        <v>0</v>
      </c>
      <c r="L25" s="116">
        <f t="shared" si="3"/>
        <v>0</v>
      </c>
      <c r="M25" s="116">
        <f t="shared" si="4"/>
        <v>0</v>
      </c>
      <c r="N25" s="116">
        <f t="shared" si="5"/>
        <v>0</v>
      </c>
      <c r="O25" s="116">
        <f t="shared" si="6"/>
        <v>0</v>
      </c>
    </row>
    <row r="26" spans="1:15" ht="25.5" x14ac:dyDescent="0.2">
      <c r="A26" s="107">
        <v>14</v>
      </c>
      <c r="B26" s="109" t="s">
        <v>110</v>
      </c>
      <c r="C26" s="108" t="s">
        <v>41</v>
      </c>
      <c r="D26" s="130">
        <v>82.4</v>
      </c>
      <c r="E26" s="114">
        <v>0</v>
      </c>
      <c r="F26" s="140">
        <v>0</v>
      </c>
      <c r="G26" s="116">
        <f t="shared" si="8"/>
        <v>0</v>
      </c>
      <c r="H26" s="141">
        <v>0</v>
      </c>
      <c r="I26" s="142">
        <f t="shared" si="9"/>
        <v>0</v>
      </c>
      <c r="J26" s="116">
        <f t="shared" si="7"/>
        <v>0</v>
      </c>
      <c r="K26" s="116">
        <f t="shared" si="2"/>
        <v>0</v>
      </c>
      <c r="L26" s="116">
        <f t="shared" si="3"/>
        <v>0</v>
      </c>
      <c r="M26" s="116">
        <f t="shared" si="4"/>
        <v>0</v>
      </c>
      <c r="N26" s="116">
        <f t="shared" si="5"/>
        <v>0</v>
      </c>
      <c r="O26" s="116">
        <f t="shared" si="6"/>
        <v>0</v>
      </c>
    </row>
    <row r="27" spans="1:15" ht="25.5" x14ac:dyDescent="0.2">
      <c r="A27" s="107">
        <v>15</v>
      </c>
      <c r="B27" s="109" t="s">
        <v>135</v>
      </c>
      <c r="C27" s="108" t="s">
        <v>41</v>
      </c>
      <c r="D27" s="130">
        <v>16.2</v>
      </c>
      <c r="E27" s="139">
        <v>0</v>
      </c>
      <c r="F27" s="140">
        <v>0</v>
      </c>
      <c r="G27" s="141">
        <f t="shared" ref="G27" si="10">ROUND(E27*F27,2)</f>
        <v>0</v>
      </c>
      <c r="H27" s="141">
        <v>0</v>
      </c>
      <c r="I27" s="142">
        <f t="shared" si="9"/>
        <v>0</v>
      </c>
      <c r="J27" s="141">
        <f t="shared" ref="J27" si="11">SUM(G27:I27)</f>
        <v>0</v>
      </c>
      <c r="K27" s="141">
        <f t="shared" ref="K27" si="12">ROUND(D27*E27,2)</f>
        <v>0</v>
      </c>
      <c r="L27" s="141">
        <f t="shared" ref="L27" si="13">ROUND(D27*G27,2)</f>
        <v>0</v>
      </c>
      <c r="M27" s="141">
        <f t="shared" ref="M27" si="14">ROUND(D27*H27,2)</f>
        <v>0</v>
      </c>
      <c r="N27" s="141">
        <f t="shared" ref="N27" si="15">ROUND(I27*D27,2)</f>
        <v>0</v>
      </c>
      <c r="O27" s="141">
        <f t="shared" ref="O27" si="16">SUM(L27:N27)</f>
        <v>0</v>
      </c>
    </row>
    <row r="28" spans="1:15" ht="25.5" x14ac:dyDescent="0.2">
      <c r="A28" s="107">
        <v>16</v>
      </c>
      <c r="B28" s="109" t="s">
        <v>111</v>
      </c>
      <c r="C28" s="108" t="s">
        <v>41</v>
      </c>
      <c r="D28" s="130">
        <v>644.70000000000005</v>
      </c>
      <c r="E28" s="114">
        <v>0</v>
      </c>
      <c r="F28" s="140">
        <v>0</v>
      </c>
      <c r="G28" s="116">
        <f t="shared" si="8"/>
        <v>0</v>
      </c>
      <c r="H28" s="141">
        <v>0</v>
      </c>
      <c r="I28" s="142">
        <f t="shared" si="9"/>
        <v>0</v>
      </c>
      <c r="J28" s="116">
        <f t="shared" si="7"/>
        <v>0</v>
      </c>
      <c r="K28" s="116">
        <f t="shared" si="2"/>
        <v>0</v>
      </c>
      <c r="L28" s="116">
        <f t="shared" si="3"/>
        <v>0</v>
      </c>
      <c r="M28" s="116">
        <f t="shared" si="4"/>
        <v>0</v>
      </c>
      <c r="N28" s="116">
        <f t="shared" si="5"/>
        <v>0</v>
      </c>
      <c r="O28" s="116">
        <f t="shared" si="6"/>
        <v>0</v>
      </c>
    </row>
    <row r="29" spans="1:15" x14ac:dyDescent="0.2">
      <c r="A29" s="107">
        <v>17</v>
      </c>
      <c r="B29" s="110" t="s">
        <v>112</v>
      </c>
      <c r="C29" s="108" t="s">
        <v>41</v>
      </c>
      <c r="D29" s="130">
        <v>644.70000000000005</v>
      </c>
      <c r="E29" s="114">
        <v>0</v>
      </c>
      <c r="F29" s="140">
        <v>0</v>
      </c>
      <c r="G29" s="116">
        <f t="shared" si="8"/>
        <v>0</v>
      </c>
      <c r="H29" s="141">
        <v>0</v>
      </c>
      <c r="I29" s="142">
        <f t="shared" si="9"/>
        <v>0</v>
      </c>
      <c r="J29" s="116">
        <f t="shared" si="7"/>
        <v>0</v>
      </c>
      <c r="K29" s="116">
        <f t="shared" si="2"/>
        <v>0</v>
      </c>
      <c r="L29" s="116">
        <f t="shared" si="3"/>
        <v>0</v>
      </c>
      <c r="M29" s="116">
        <f t="shared" si="4"/>
        <v>0</v>
      </c>
      <c r="N29" s="116">
        <f t="shared" si="5"/>
        <v>0</v>
      </c>
      <c r="O29" s="116">
        <f t="shared" si="6"/>
        <v>0</v>
      </c>
    </row>
    <row r="30" spans="1:15" x14ac:dyDescent="0.2">
      <c r="A30" s="107">
        <v>18</v>
      </c>
      <c r="B30" s="110" t="s">
        <v>113</v>
      </c>
      <c r="C30" s="108" t="s">
        <v>42</v>
      </c>
      <c r="D30" s="131">
        <v>4</v>
      </c>
      <c r="E30" s="114">
        <v>0</v>
      </c>
      <c r="F30" s="140">
        <v>0</v>
      </c>
      <c r="G30" s="116">
        <f t="shared" si="8"/>
        <v>0</v>
      </c>
      <c r="H30" s="141">
        <v>0</v>
      </c>
      <c r="I30" s="142">
        <f t="shared" si="9"/>
        <v>0</v>
      </c>
      <c r="J30" s="116">
        <f t="shared" si="7"/>
        <v>0</v>
      </c>
      <c r="K30" s="116">
        <f t="shared" si="2"/>
        <v>0</v>
      </c>
      <c r="L30" s="116">
        <f t="shared" si="3"/>
        <v>0</v>
      </c>
      <c r="M30" s="116">
        <f t="shared" si="4"/>
        <v>0</v>
      </c>
      <c r="N30" s="116">
        <f t="shared" si="5"/>
        <v>0</v>
      </c>
      <c r="O30" s="116">
        <f t="shared" si="6"/>
        <v>0</v>
      </c>
    </row>
    <row r="31" spans="1:15" x14ac:dyDescent="0.2">
      <c r="A31" s="107">
        <v>19</v>
      </c>
      <c r="B31" s="110" t="s">
        <v>114</v>
      </c>
      <c r="C31" s="108" t="s">
        <v>42</v>
      </c>
      <c r="D31" s="131">
        <v>4</v>
      </c>
      <c r="E31" s="114">
        <v>0</v>
      </c>
      <c r="F31" s="140">
        <v>0</v>
      </c>
      <c r="G31" s="116">
        <f t="shared" si="8"/>
        <v>0</v>
      </c>
      <c r="H31" s="141">
        <v>0</v>
      </c>
      <c r="I31" s="142">
        <f t="shared" si="9"/>
        <v>0</v>
      </c>
      <c r="J31" s="116">
        <f t="shared" si="7"/>
        <v>0</v>
      </c>
      <c r="K31" s="116">
        <f t="shared" si="2"/>
        <v>0</v>
      </c>
      <c r="L31" s="116">
        <f t="shared" si="3"/>
        <v>0</v>
      </c>
      <c r="M31" s="116">
        <f t="shared" si="4"/>
        <v>0</v>
      </c>
      <c r="N31" s="116">
        <f t="shared" si="5"/>
        <v>0</v>
      </c>
      <c r="O31" s="116">
        <f t="shared" si="6"/>
        <v>0</v>
      </c>
    </row>
    <row r="32" spans="1:15" ht="25.5" x14ac:dyDescent="0.2">
      <c r="A32" s="107">
        <v>20</v>
      </c>
      <c r="B32" s="110" t="s">
        <v>115</v>
      </c>
      <c r="C32" s="108" t="s">
        <v>82</v>
      </c>
      <c r="D32" s="131">
        <v>6</v>
      </c>
      <c r="E32" s="114">
        <v>0</v>
      </c>
      <c r="F32" s="140">
        <v>0</v>
      </c>
      <c r="G32" s="116">
        <f t="shared" si="8"/>
        <v>0</v>
      </c>
      <c r="H32" s="141">
        <v>0</v>
      </c>
      <c r="I32" s="142">
        <f t="shared" si="9"/>
        <v>0</v>
      </c>
      <c r="J32" s="116">
        <f t="shared" si="7"/>
        <v>0</v>
      </c>
      <c r="K32" s="116">
        <f t="shared" si="2"/>
        <v>0</v>
      </c>
      <c r="L32" s="116">
        <f t="shared" si="3"/>
        <v>0</v>
      </c>
      <c r="M32" s="116">
        <f t="shared" si="4"/>
        <v>0</v>
      </c>
      <c r="N32" s="116">
        <f t="shared" si="5"/>
        <v>0</v>
      </c>
      <c r="O32" s="116">
        <f t="shared" si="6"/>
        <v>0</v>
      </c>
    </row>
    <row r="33" spans="1:15" ht="25.5" x14ac:dyDescent="0.2">
      <c r="A33" s="107">
        <v>21</v>
      </c>
      <c r="B33" s="110" t="s">
        <v>116</v>
      </c>
      <c r="C33" s="108" t="s">
        <v>82</v>
      </c>
      <c r="D33" s="131">
        <v>5</v>
      </c>
      <c r="E33" s="114">
        <v>0</v>
      </c>
      <c r="F33" s="140">
        <v>0</v>
      </c>
      <c r="G33" s="116">
        <f t="shared" si="8"/>
        <v>0</v>
      </c>
      <c r="H33" s="141">
        <v>0</v>
      </c>
      <c r="I33" s="142">
        <f t="shared" si="9"/>
        <v>0</v>
      </c>
      <c r="J33" s="116">
        <f t="shared" si="7"/>
        <v>0</v>
      </c>
      <c r="K33" s="116">
        <f t="shared" si="2"/>
        <v>0</v>
      </c>
      <c r="L33" s="116">
        <f t="shared" si="3"/>
        <v>0</v>
      </c>
      <c r="M33" s="116">
        <f t="shared" si="4"/>
        <v>0</v>
      </c>
      <c r="N33" s="116">
        <f t="shared" si="5"/>
        <v>0</v>
      </c>
      <c r="O33" s="116">
        <f t="shared" si="6"/>
        <v>0</v>
      </c>
    </row>
    <row r="34" spans="1:15" ht="38.25" x14ac:dyDescent="0.2">
      <c r="A34" s="107">
        <v>22</v>
      </c>
      <c r="B34" s="110" t="s">
        <v>136</v>
      </c>
      <c r="C34" s="108" t="s">
        <v>82</v>
      </c>
      <c r="D34" s="131">
        <v>1</v>
      </c>
      <c r="E34" s="139">
        <v>0</v>
      </c>
      <c r="F34" s="140">
        <v>0</v>
      </c>
      <c r="G34" s="141">
        <f t="shared" ref="G34" si="17">ROUND(E34*F34,2)</f>
        <v>0</v>
      </c>
      <c r="H34" s="141">
        <v>0</v>
      </c>
      <c r="I34" s="142">
        <f t="shared" si="9"/>
        <v>0</v>
      </c>
      <c r="J34" s="141">
        <f t="shared" ref="J34" si="18">SUM(G34:I34)</f>
        <v>0</v>
      </c>
      <c r="K34" s="141">
        <f t="shared" ref="K34" si="19">ROUND(D34*E34,2)</f>
        <v>0</v>
      </c>
      <c r="L34" s="141">
        <f t="shared" ref="L34" si="20">ROUND(D34*G34,2)</f>
        <v>0</v>
      </c>
      <c r="M34" s="141">
        <f t="shared" ref="M34" si="21">ROUND(D34*H34,2)</f>
        <v>0</v>
      </c>
      <c r="N34" s="141">
        <f t="shared" ref="N34" si="22">ROUND(I34*D34,2)</f>
        <v>0</v>
      </c>
      <c r="O34" s="141">
        <f t="shared" ref="O34" si="23">SUM(L34:N34)</f>
        <v>0</v>
      </c>
    </row>
    <row r="35" spans="1:15" x14ac:dyDescent="0.2">
      <c r="A35" s="107">
        <v>23</v>
      </c>
      <c r="B35" s="110" t="s">
        <v>117</v>
      </c>
      <c r="C35" s="108" t="s">
        <v>82</v>
      </c>
      <c r="D35" s="131">
        <v>20</v>
      </c>
      <c r="E35" s="114">
        <v>0</v>
      </c>
      <c r="F35" s="140">
        <v>0</v>
      </c>
      <c r="G35" s="116">
        <f t="shared" si="8"/>
        <v>0</v>
      </c>
      <c r="H35" s="141">
        <v>0</v>
      </c>
      <c r="I35" s="142">
        <f t="shared" si="9"/>
        <v>0</v>
      </c>
      <c r="J35" s="116">
        <f t="shared" si="7"/>
        <v>0</v>
      </c>
      <c r="K35" s="116">
        <f t="shared" si="2"/>
        <v>0</v>
      </c>
      <c r="L35" s="116">
        <f t="shared" si="3"/>
        <v>0</v>
      </c>
      <c r="M35" s="116">
        <f t="shared" si="4"/>
        <v>0</v>
      </c>
      <c r="N35" s="116">
        <f t="shared" si="5"/>
        <v>0</v>
      </c>
      <c r="O35" s="116">
        <f t="shared" si="6"/>
        <v>0</v>
      </c>
    </row>
    <row r="36" spans="1:15" x14ac:dyDescent="0.2">
      <c r="A36" s="107">
        <v>24</v>
      </c>
      <c r="B36" s="110" t="s">
        <v>118</v>
      </c>
      <c r="C36" s="108" t="s">
        <v>82</v>
      </c>
      <c r="D36" s="131">
        <v>10</v>
      </c>
      <c r="E36" s="139">
        <v>0</v>
      </c>
      <c r="F36" s="140">
        <v>0</v>
      </c>
      <c r="G36" s="116">
        <f t="shared" si="8"/>
        <v>0</v>
      </c>
      <c r="H36" s="141">
        <v>0</v>
      </c>
      <c r="I36" s="142">
        <f t="shared" si="9"/>
        <v>0</v>
      </c>
      <c r="J36" s="116">
        <f t="shared" si="7"/>
        <v>0</v>
      </c>
      <c r="K36" s="116">
        <f t="shared" si="2"/>
        <v>0</v>
      </c>
      <c r="L36" s="116">
        <f t="shared" si="3"/>
        <v>0</v>
      </c>
      <c r="M36" s="116">
        <f t="shared" si="4"/>
        <v>0</v>
      </c>
      <c r="N36" s="116">
        <f t="shared" si="5"/>
        <v>0</v>
      </c>
      <c r="O36" s="116">
        <f t="shared" si="6"/>
        <v>0</v>
      </c>
    </row>
    <row r="37" spans="1:15" x14ac:dyDescent="0.2">
      <c r="A37" s="107">
        <v>25</v>
      </c>
      <c r="B37" s="110" t="s">
        <v>119</v>
      </c>
      <c r="C37" s="108" t="s">
        <v>82</v>
      </c>
      <c r="D37" s="131">
        <v>4</v>
      </c>
      <c r="E37" s="114">
        <v>0</v>
      </c>
      <c r="F37" s="140">
        <v>0</v>
      </c>
      <c r="G37" s="116">
        <f t="shared" si="8"/>
        <v>0</v>
      </c>
      <c r="H37" s="141">
        <v>0</v>
      </c>
      <c r="I37" s="142">
        <f t="shared" si="9"/>
        <v>0</v>
      </c>
      <c r="J37" s="116">
        <f t="shared" si="7"/>
        <v>0</v>
      </c>
      <c r="K37" s="116">
        <f t="shared" si="2"/>
        <v>0</v>
      </c>
      <c r="L37" s="116">
        <f t="shared" si="3"/>
        <v>0</v>
      </c>
      <c r="M37" s="116">
        <f t="shared" si="4"/>
        <v>0</v>
      </c>
      <c r="N37" s="116">
        <f t="shared" si="5"/>
        <v>0</v>
      </c>
      <c r="O37" s="116">
        <f t="shared" si="6"/>
        <v>0</v>
      </c>
    </row>
    <row r="38" spans="1:15" x14ac:dyDescent="0.2">
      <c r="A38" s="107">
        <v>26</v>
      </c>
      <c r="B38" s="110" t="s">
        <v>120</v>
      </c>
      <c r="C38" s="108" t="s">
        <v>82</v>
      </c>
      <c r="D38" s="131">
        <v>7</v>
      </c>
      <c r="E38" s="114">
        <v>0</v>
      </c>
      <c r="F38" s="140">
        <v>0</v>
      </c>
      <c r="G38" s="116">
        <f t="shared" si="8"/>
        <v>0</v>
      </c>
      <c r="H38" s="141">
        <v>0</v>
      </c>
      <c r="I38" s="142">
        <f t="shared" si="9"/>
        <v>0</v>
      </c>
      <c r="J38" s="116">
        <f t="shared" si="7"/>
        <v>0</v>
      </c>
      <c r="K38" s="116">
        <f t="shared" si="2"/>
        <v>0</v>
      </c>
      <c r="L38" s="116">
        <f t="shared" si="3"/>
        <v>0</v>
      </c>
      <c r="M38" s="116">
        <f t="shared" si="4"/>
        <v>0</v>
      </c>
      <c r="N38" s="116">
        <f t="shared" si="5"/>
        <v>0</v>
      </c>
      <c r="O38" s="116">
        <f t="shared" si="6"/>
        <v>0</v>
      </c>
    </row>
    <row r="39" spans="1:15" x14ac:dyDescent="0.2">
      <c r="A39" s="107">
        <v>27</v>
      </c>
      <c r="B39" s="110" t="s">
        <v>139</v>
      </c>
      <c r="C39" s="108" t="s">
        <v>82</v>
      </c>
      <c r="D39" s="131">
        <v>1</v>
      </c>
      <c r="E39" s="139">
        <v>0</v>
      </c>
      <c r="F39" s="140">
        <v>0</v>
      </c>
      <c r="G39" s="141">
        <f t="shared" ref="G39" si="24">ROUND(E39*F39,2)</f>
        <v>0</v>
      </c>
      <c r="H39" s="141">
        <v>0</v>
      </c>
      <c r="I39" s="142">
        <f t="shared" si="9"/>
        <v>0</v>
      </c>
      <c r="J39" s="141">
        <f t="shared" ref="J39" si="25">SUM(G39:I39)</f>
        <v>0</v>
      </c>
      <c r="K39" s="141">
        <f t="shared" ref="K39" si="26">ROUND(D39*E39,2)</f>
        <v>0</v>
      </c>
      <c r="L39" s="141">
        <f t="shared" ref="L39" si="27">ROUND(D39*G39,2)</f>
        <v>0</v>
      </c>
      <c r="M39" s="141">
        <f t="shared" ref="M39" si="28">ROUND(D39*H39,2)</f>
        <v>0</v>
      </c>
      <c r="N39" s="141">
        <f t="shared" ref="N39" si="29">ROUND(I39*D39,2)</f>
        <v>0</v>
      </c>
      <c r="O39" s="141">
        <f t="shared" ref="O39" si="30">SUM(L39:N39)</f>
        <v>0</v>
      </c>
    </row>
    <row r="40" spans="1:15" x14ac:dyDescent="0.2">
      <c r="A40" s="107">
        <v>28</v>
      </c>
      <c r="B40" s="110" t="s">
        <v>140</v>
      </c>
      <c r="C40" s="108" t="s">
        <v>82</v>
      </c>
      <c r="D40" s="131">
        <v>1</v>
      </c>
      <c r="E40" s="139">
        <v>0</v>
      </c>
      <c r="F40" s="140">
        <v>0</v>
      </c>
      <c r="G40" s="141">
        <v>0</v>
      </c>
      <c r="H40" s="141">
        <v>0</v>
      </c>
      <c r="I40" s="142">
        <f t="shared" si="9"/>
        <v>0</v>
      </c>
      <c r="J40" s="141">
        <f t="shared" ref="J40" si="31">SUM(G40:I40)</f>
        <v>0</v>
      </c>
      <c r="K40" s="141">
        <f t="shared" ref="K40" si="32">ROUND(D40*E40,2)</f>
        <v>0</v>
      </c>
      <c r="L40" s="141">
        <f t="shared" ref="L40" si="33">ROUND(D40*G40,2)</f>
        <v>0</v>
      </c>
      <c r="M40" s="141">
        <f t="shared" ref="M40" si="34">ROUND(D40*H40,2)</f>
        <v>0</v>
      </c>
      <c r="N40" s="141">
        <f t="shared" ref="N40" si="35">ROUND(I40*D40,2)</f>
        <v>0</v>
      </c>
      <c r="O40" s="141">
        <f t="shared" ref="O40" si="36">SUM(L40:N40)</f>
        <v>0</v>
      </c>
    </row>
    <row r="41" spans="1:15" x14ac:dyDescent="0.2">
      <c r="A41" s="107">
        <v>29</v>
      </c>
      <c r="B41" s="109" t="s">
        <v>121</v>
      </c>
      <c r="C41" s="108" t="s">
        <v>82</v>
      </c>
      <c r="D41" s="131">
        <v>5</v>
      </c>
      <c r="E41" s="139">
        <v>0</v>
      </c>
      <c r="F41" s="140">
        <v>0</v>
      </c>
      <c r="G41" s="116">
        <f t="shared" si="8"/>
        <v>0</v>
      </c>
      <c r="H41" s="141">
        <v>0</v>
      </c>
      <c r="I41" s="142">
        <f t="shared" si="9"/>
        <v>0</v>
      </c>
      <c r="J41" s="116">
        <f t="shared" si="7"/>
        <v>0</v>
      </c>
      <c r="K41" s="116">
        <f t="shared" si="2"/>
        <v>0</v>
      </c>
      <c r="L41" s="116">
        <f t="shared" si="3"/>
        <v>0</v>
      </c>
      <c r="M41" s="116">
        <f t="shared" si="4"/>
        <v>0</v>
      </c>
      <c r="N41" s="116">
        <f t="shared" si="5"/>
        <v>0</v>
      </c>
      <c r="O41" s="116">
        <f t="shared" si="6"/>
        <v>0</v>
      </c>
    </row>
    <row r="42" spans="1:15" x14ac:dyDescent="0.2">
      <c r="A42" s="107">
        <v>30</v>
      </c>
      <c r="B42" s="109" t="s">
        <v>137</v>
      </c>
      <c r="C42" s="108" t="s">
        <v>82</v>
      </c>
      <c r="D42" s="131">
        <v>1</v>
      </c>
      <c r="E42" s="139">
        <v>0</v>
      </c>
      <c r="F42" s="140">
        <v>0</v>
      </c>
      <c r="G42" s="141">
        <f t="shared" ref="G42" si="37">ROUND(E42*F42,2)</f>
        <v>0</v>
      </c>
      <c r="H42" s="141">
        <v>0</v>
      </c>
      <c r="I42" s="142">
        <f t="shared" si="9"/>
        <v>0</v>
      </c>
      <c r="J42" s="141">
        <f t="shared" ref="J42" si="38">SUM(G42:I42)</f>
        <v>0</v>
      </c>
      <c r="K42" s="141">
        <f t="shared" ref="K42" si="39">ROUND(D42*E42,2)</f>
        <v>0</v>
      </c>
      <c r="L42" s="141">
        <f t="shared" ref="L42" si="40">ROUND(D42*G42,2)</f>
        <v>0</v>
      </c>
      <c r="M42" s="141">
        <f t="shared" ref="M42" si="41">ROUND(D42*H42,2)</f>
        <v>0</v>
      </c>
      <c r="N42" s="141">
        <f t="shared" ref="N42" si="42">ROUND(I42*D42,2)</f>
        <v>0</v>
      </c>
      <c r="O42" s="141">
        <f t="shared" ref="O42" si="43">SUM(L42:N42)</f>
        <v>0</v>
      </c>
    </row>
    <row r="43" spans="1:15" x14ac:dyDescent="0.2">
      <c r="A43" s="107">
        <v>31</v>
      </c>
      <c r="B43" s="109" t="s">
        <v>122</v>
      </c>
      <c r="C43" s="108" t="s">
        <v>82</v>
      </c>
      <c r="D43" s="131">
        <v>5</v>
      </c>
      <c r="E43" s="139">
        <v>0</v>
      </c>
      <c r="F43" s="140">
        <v>0</v>
      </c>
      <c r="G43" s="116">
        <f t="shared" si="8"/>
        <v>0</v>
      </c>
      <c r="H43" s="141">
        <v>0</v>
      </c>
      <c r="I43" s="142">
        <f t="shared" si="9"/>
        <v>0</v>
      </c>
      <c r="J43" s="116">
        <f t="shared" si="7"/>
        <v>0</v>
      </c>
      <c r="K43" s="116">
        <f t="shared" si="2"/>
        <v>0</v>
      </c>
      <c r="L43" s="116">
        <f t="shared" si="3"/>
        <v>0</v>
      </c>
      <c r="M43" s="116">
        <f t="shared" si="4"/>
        <v>0</v>
      </c>
      <c r="N43" s="116">
        <f t="shared" si="5"/>
        <v>0</v>
      </c>
      <c r="O43" s="116">
        <f t="shared" si="6"/>
        <v>0</v>
      </c>
    </row>
    <row r="44" spans="1:15" x14ac:dyDescent="0.2">
      <c r="A44" s="107">
        <v>32</v>
      </c>
      <c r="B44" s="109" t="s">
        <v>138</v>
      </c>
      <c r="C44" s="108" t="s">
        <v>82</v>
      </c>
      <c r="D44" s="131">
        <v>1</v>
      </c>
      <c r="E44" s="139">
        <v>0</v>
      </c>
      <c r="F44" s="140">
        <v>0</v>
      </c>
      <c r="G44" s="141">
        <v>0</v>
      </c>
      <c r="H44" s="141">
        <v>0</v>
      </c>
      <c r="I44" s="142">
        <f t="shared" si="9"/>
        <v>0</v>
      </c>
      <c r="J44" s="141">
        <f t="shared" ref="J44" si="44">SUM(G44:I44)</f>
        <v>0</v>
      </c>
      <c r="K44" s="141">
        <f t="shared" ref="K44" si="45">ROUND(D44*E44,2)</f>
        <v>0</v>
      </c>
      <c r="L44" s="141">
        <f t="shared" ref="L44" si="46">ROUND(D44*G44,2)</f>
        <v>0</v>
      </c>
      <c r="M44" s="141">
        <f t="shared" ref="M44" si="47">ROUND(D44*H44,2)</f>
        <v>0</v>
      </c>
      <c r="N44" s="141">
        <f t="shared" ref="N44" si="48">ROUND(I44*D44,2)</f>
        <v>0</v>
      </c>
      <c r="O44" s="141">
        <f t="shared" ref="O44" si="49">SUM(L44:N44)</f>
        <v>0</v>
      </c>
    </row>
    <row r="45" spans="1:15" x14ac:dyDescent="0.2">
      <c r="A45" s="107">
        <v>33</v>
      </c>
      <c r="B45" s="111" t="s">
        <v>123</v>
      </c>
      <c r="C45" s="112" t="s">
        <v>82</v>
      </c>
      <c r="D45" s="132">
        <v>7</v>
      </c>
      <c r="E45" s="139">
        <v>0</v>
      </c>
      <c r="F45" s="140">
        <v>0</v>
      </c>
      <c r="G45" s="116">
        <f t="shared" si="8"/>
        <v>0</v>
      </c>
      <c r="H45" s="141">
        <v>0</v>
      </c>
      <c r="I45" s="142">
        <f t="shared" si="9"/>
        <v>0</v>
      </c>
      <c r="J45" s="116">
        <f t="shared" si="7"/>
        <v>0</v>
      </c>
      <c r="K45" s="116">
        <f t="shared" si="2"/>
        <v>0</v>
      </c>
      <c r="L45" s="116">
        <f t="shared" si="3"/>
        <v>0</v>
      </c>
      <c r="M45" s="116">
        <f t="shared" si="4"/>
        <v>0</v>
      </c>
      <c r="N45" s="116">
        <f t="shared" si="5"/>
        <v>0</v>
      </c>
      <c r="O45" s="116">
        <f t="shared" si="6"/>
        <v>0</v>
      </c>
    </row>
    <row r="46" spans="1:15" x14ac:dyDescent="0.2">
      <c r="A46" s="107">
        <v>34</v>
      </c>
      <c r="B46" s="109" t="s">
        <v>124</v>
      </c>
      <c r="C46" s="112" t="s">
        <v>82</v>
      </c>
      <c r="D46" s="131">
        <v>2</v>
      </c>
      <c r="E46" s="139">
        <v>0</v>
      </c>
      <c r="F46" s="140">
        <v>0</v>
      </c>
      <c r="G46" s="116">
        <f t="shared" si="8"/>
        <v>0</v>
      </c>
      <c r="H46" s="141">
        <v>0</v>
      </c>
      <c r="I46" s="142">
        <f t="shared" si="9"/>
        <v>0</v>
      </c>
      <c r="J46" s="116">
        <f t="shared" si="7"/>
        <v>0</v>
      </c>
      <c r="K46" s="116">
        <f t="shared" si="2"/>
        <v>0</v>
      </c>
      <c r="L46" s="116">
        <f t="shared" si="3"/>
        <v>0</v>
      </c>
      <c r="M46" s="116">
        <f t="shared" si="4"/>
        <v>0</v>
      </c>
      <c r="N46" s="116">
        <f t="shared" si="5"/>
        <v>0</v>
      </c>
      <c r="O46" s="116">
        <f t="shared" si="6"/>
        <v>0</v>
      </c>
    </row>
    <row r="47" spans="1:15" x14ac:dyDescent="0.2">
      <c r="A47" s="107">
        <v>35</v>
      </c>
      <c r="B47" s="109" t="s">
        <v>81</v>
      </c>
      <c r="C47" s="112" t="s">
        <v>82</v>
      </c>
      <c r="D47" s="131">
        <v>3</v>
      </c>
      <c r="E47" s="114">
        <v>0</v>
      </c>
      <c r="F47" s="140">
        <v>0</v>
      </c>
      <c r="G47" s="116">
        <f t="shared" si="8"/>
        <v>0</v>
      </c>
      <c r="H47" s="141">
        <v>0</v>
      </c>
      <c r="I47" s="142">
        <f t="shared" si="9"/>
        <v>0</v>
      </c>
      <c r="J47" s="116">
        <f t="shared" si="7"/>
        <v>0</v>
      </c>
      <c r="K47" s="116">
        <f t="shared" si="2"/>
        <v>0</v>
      </c>
      <c r="L47" s="116">
        <f t="shared" si="3"/>
        <v>0</v>
      </c>
      <c r="M47" s="116">
        <f t="shared" si="4"/>
        <v>0</v>
      </c>
      <c r="N47" s="116">
        <f t="shared" si="5"/>
        <v>0</v>
      </c>
      <c r="O47" s="116">
        <f t="shared" si="6"/>
        <v>0</v>
      </c>
    </row>
    <row r="48" spans="1:15" x14ac:dyDescent="0.2">
      <c r="A48" s="107">
        <v>36</v>
      </c>
      <c r="B48" s="109" t="s">
        <v>125</v>
      </c>
      <c r="C48" s="112" t="s">
        <v>82</v>
      </c>
      <c r="D48" s="131">
        <v>5</v>
      </c>
      <c r="E48" s="139">
        <v>0</v>
      </c>
      <c r="F48" s="140">
        <v>0</v>
      </c>
      <c r="G48" s="116">
        <f t="shared" si="8"/>
        <v>0</v>
      </c>
      <c r="H48" s="141">
        <v>0</v>
      </c>
      <c r="I48" s="142">
        <f t="shared" si="9"/>
        <v>0</v>
      </c>
      <c r="J48" s="116">
        <f t="shared" si="7"/>
        <v>0</v>
      </c>
      <c r="K48" s="116">
        <f t="shared" si="2"/>
        <v>0</v>
      </c>
      <c r="L48" s="116">
        <f t="shared" si="3"/>
        <v>0</v>
      </c>
      <c r="M48" s="116">
        <f t="shared" si="4"/>
        <v>0</v>
      </c>
      <c r="N48" s="116">
        <f t="shared" si="5"/>
        <v>0</v>
      </c>
      <c r="O48" s="116">
        <f t="shared" si="6"/>
        <v>0</v>
      </c>
    </row>
    <row r="49" spans="1:15" x14ac:dyDescent="0.2">
      <c r="A49" s="107">
        <v>37</v>
      </c>
      <c r="B49" s="109" t="s">
        <v>126</v>
      </c>
      <c r="C49" s="113" t="s">
        <v>82</v>
      </c>
      <c r="D49" s="131">
        <v>40</v>
      </c>
      <c r="E49" s="114">
        <v>0</v>
      </c>
      <c r="F49" s="140">
        <v>0</v>
      </c>
      <c r="G49" s="116">
        <f t="shared" si="8"/>
        <v>0</v>
      </c>
      <c r="H49" s="141">
        <v>0</v>
      </c>
      <c r="I49" s="142">
        <f t="shared" si="9"/>
        <v>0</v>
      </c>
      <c r="J49" s="116">
        <f t="shared" si="7"/>
        <v>0</v>
      </c>
      <c r="K49" s="116">
        <f t="shared" si="2"/>
        <v>0</v>
      </c>
      <c r="L49" s="116">
        <f t="shared" si="3"/>
        <v>0</v>
      </c>
      <c r="M49" s="116">
        <f t="shared" si="4"/>
        <v>0</v>
      </c>
      <c r="N49" s="116">
        <f t="shared" si="5"/>
        <v>0</v>
      </c>
      <c r="O49" s="116">
        <f t="shared" si="6"/>
        <v>0</v>
      </c>
    </row>
    <row r="50" spans="1:15" ht="25.5" x14ac:dyDescent="0.2">
      <c r="A50" s="107">
        <v>38</v>
      </c>
      <c r="B50" s="133" t="s">
        <v>127</v>
      </c>
      <c r="C50" s="108" t="s">
        <v>42</v>
      </c>
      <c r="D50" s="131">
        <v>1</v>
      </c>
      <c r="E50" s="114">
        <v>0</v>
      </c>
      <c r="F50" s="140">
        <v>0</v>
      </c>
      <c r="G50" s="116">
        <f t="shared" si="8"/>
        <v>0</v>
      </c>
      <c r="H50" s="141">
        <v>0</v>
      </c>
      <c r="I50" s="142">
        <f t="shared" si="9"/>
        <v>0</v>
      </c>
      <c r="J50" s="116">
        <f t="shared" si="7"/>
        <v>0</v>
      </c>
      <c r="K50" s="116">
        <f t="shared" si="2"/>
        <v>0</v>
      </c>
      <c r="L50" s="116">
        <f t="shared" si="3"/>
        <v>0</v>
      </c>
      <c r="M50" s="116">
        <f t="shared" si="4"/>
        <v>0</v>
      </c>
      <c r="N50" s="116">
        <f t="shared" si="5"/>
        <v>0</v>
      </c>
      <c r="O50" s="116">
        <f t="shared" si="6"/>
        <v>0</v>
      </c>
    </row>
    <row r="51" spans="1:15" ht="25.5" x14ac:dyDescent="0.2">
      <c r="A51" s="107">
        <v>39</v>
      </c>
      <c r="B51" s="134" t="s">
        <v>88</v>
      </c>
      <c r="C51" s="113" t="s">
        <v>82</v>
      </c>
      <c r="D51" s="131">
        <v>4</v>
      </c>
      <c r="E51" s="114">
        <v>0</v>
      </c>
      <c r="F51" s="140">
        <v>0</v>
      </c>
      <c r="G51" s="116">
        <f t="shared" si="8"/>
        <v>0</v>
      </c>
      <c r="H51" s="141">
        <v>0</v>
      </c>
      <c r="I51" s="142">
        <f t="shared" si="9"/>
        <v>0</v>
      </c>
      <c r="J51" s="116">
        <f t="shared" si="7"/>
        <v>0</v>
      </c>
      <c r="K51" s="116">
        <f t="shared" si="2"/>
        <v>0</v>
      </c>
      <c r="L51" s="116">
        <f t="shared" si="3"/>
        <v>0</v>
      </c>
      <c r="M51" s="116">
        <f t="shared" si="4"/>
        <v>0</v>
      </c>
      <c r="N51" s="116">
        <f t="shared" si="5"/>
        <v>0</v>
      </c>
      <c r="O51" s="116">
        <f t="shared" si="6"/>
        <v>0</v>
      </c>
    </row>
    <row r="52" spans="1:15" s="36" customFormat="1" x14ac:dyDescent="0.2">
      <c r="A52" s="37"/>
      <c r="B52" s="22"/>
      <c r="C52" s="38"/>
      <c r="D52" s="37"/>
      <c r="E52" s="39"/>
      <c r="F52" s="40"/>
      <c r="G52" s="41"/>
      <c r="H52" s="41"/>
      <c r="I52" s="42"/>
      <c r="J52" s="41"/>
      <c r="K52" s="42"/>
      <c r="L52" s="41"/>
      <c r="M52" s="42"/>
      <c r="N52" s="41"/>
      <c r="O52" s="56"/>
    </row>
    <row r="53" spans="1:15" x14ac:dyDescent="0.2">
      <c r="J53" s="14" t="s">
        <v>39</v>
      </c>
      <c r="K53" s="43">
        <f>SUM(K10:K52)</f>
        <v>0</v>
      </c>
      <c r="L53" s="43">
        <f>SUM(L10:L52)</f>
        <v>0</v>
      </c>
      <c r="M53" s="43">
        <f>SUM(M10:M52)</f>
        <v>0</v>
      </c>
      <c r="N53" s="43">
        <f>SUM(N10:N52)</f>
        <v>0</v>
      </c>
      <c r="O53" s="44">
        <f>SUM(O10:O52)</f>
        <v>0</v>
      </c>
    </row>
    <row r="54" spans="1:15" x14ac:dyDescent="0.2">
      <c r="J54" s="14"/>
      <c r="K54" s="57"/>
      <c r="L54" s="57"/>
      <c r="M54" s="57"/>
      <c r="N54" s="57"/>
      <c r="O54" s="58"/>
    </row>
    <row r="55" spans="1:15" x14ac:dyDescent="0.2">
      <c r="B55" s="45" t="s">
        <v>19</v>
      </c>
      <c r="E55" s="46"/>
    </row>
    <row r="56" spans="1:15" x14ac:dyDescent="0.2">
      <c r="E56" s="46"/>
    </row>
    <row r="57" spans="1:15" x14ac:dyDescent="0.2">
      <c r="B57" s="45" t="s">
        <v>38</v>
      </c>
      <c r="E57" s="46"/>
    </row>
    <row r="58" spans="1:15" x14ac:dyDescent="0.2">
      <c r="E58" s="46"/>
    </row>
  </sheetData>
  <mergeCells count="7">
    <mergeCell ref="K7:O7"/>
    <mergeCell ref="C2:O2"/>
    <mergeCell ref="A7:A8"/>
    <mergeCell ref="B7:B8"/>
    <mergeCell ref="C7:C8"/>
    <mergeCell ref="D7:D8"/>
    <mergeCell ref="E7:J7"/>
  </mergeCells>
  <phoneticPr fontId="17" type="noConversion"/>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1-3
&amp;"Arial,Treknraksts"&amp;UŪDENSAPGĀDE U1.</oddHeader>
    <oddFooter>&amp;C&amp;8&amp;P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KOPT</vt:lpstr>
      <vt:lpstr>KOPS</vt:lpstr>
      <vt:lpstr>K1</vt:lpstr>
      <vt:lpstr>K1SP</vt:lpstr>
      <vt:lpstr>Ū1</vt:lpstr>
      <vt:lpstr>'K1'!Print_Area</vt:lpstr>
      <vt:lpstr>K1SP!Print_Area</vt:lpstr>
      <vt:lpstr>KOPS!Print_Area</vt:lpstr>
      <vt:lpstr>KOPT!Print_Area</vt:lpstr>
      <vt:lpstr>Ū1!Print_Area</vt:lpstr>
      <vt:lpstr>'K1'!Print_Titles</vt:lpstr>
      <vt:lpstr>K1SP!Print_Titles</vt:lpstr>
      <vt:lpstr>KOPS!Print_Titles</vt:lpstr>
      <vt:lpstr>KOPT!Print_Titles</vt:lpstr>
      <vt:lpstr>Ū1!Print_Titles</vt:lpstr>
    </vt:vector>
  </TitlesOfParts>
  <Company>Universe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Lāsma Vītoliņa</cp:lastModifiedBy>
  <cp:lastPrinted>2021-11-25T06:27:36Z</cp:lastPrinted>
  <dcterms:created xsi:type="dcterms:W3CDTF">1999-12-06T13:05:42Z</dcterms:created>
  <dcterms:modified xsi:type="dcterms:W3CDTF">2022-05-06T08:00:39Z</dcterms:modified>
</cp:coreProperties>
</file>