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us-ts01\personal$\tamara.levicka\Documents\CENU APTAUJA\Cenu aptauja 2016\Balkoni\"/>
    </mc:Choice>
  </mc:AlternateContent>
  <bookViews>
    <workbookView xWindow="0" yWindow="0" windowWidth="19200" windowHeight="10995" tabRatio="903" firstSheet="20" activeTab="25"/>
  </bookViews>
  <sheets>
    <sheet name="Dati" sheetId="1" state="hidden" r:id="rId1"/>
    <sheet name="Stacijas iela 2(1)" sheetId="25" r:id="rId2"/>
    <sheet name="Zeifarta iela 1_18;34(2)" sheetId="26" r:id="rId3"/>
    <sheet name="Zeiferta 3_6;18.(3)" sheetId="27" r:id="rId4"/>
    <sheet name="Zeiferta 16-14;55;58;89(4)" sheetId="29" r:id="rId5"/>
    <sheet name="Zeiferta 20_73;81.(5)" sheetId="15" r:id="rId6"/>
    <sheet name="Zeiferta 24_26;29(6)" sheetId="17" r:id="rId7"/>
    <sheet name="Jelgavas 7_15;34(7)" sheetId="19" r:id="rId8"/>
    <sheet name="Jeldavas 9_10;21.(8)" sheetId="30" r:id="rId9"/>
    <sheet name="Jelgavas18_53;56(9)" sheetId="31" r:id="rId10"/>
    <sheet name="Jelgavas 20_41,43(10)" sheetId="32" r:id="rId11"/>
    <sheet name="Jelgavas 24_60;75;22;39(11)" sheetId="33" r:id="rId12"/>
    <sheet name="Jelgavas 28_11; 26(12)" sheetId="21" r:id="rId13"/>
    <sheet name="Zemgales 12_13;14(13)" sheetId="35" r:id="rId14"/>
    <sheet name="Zemgales 19_7;21;52(14)" sheetId="20" r:id="rId15"/>
    <sheet name="Zemgales 21_31; 45(15)" sheetId="38" r:id="rId16"/>
    <sheet name="Zemgales 22_26;60(16)" sheetId="37" r:id="rId17"/>
    <sheet name="Zemgeles 27_39;59(17)" sheetId="40" r:id="rId18"/>
    <sheet name="Zemgales 28_38,39(18)" sheetId="41" r:id="rId19"/>
    <sheet name="Zemgales 35_27;30;33(19)" sheetId="23" r:id="rId20"/>
    <sheet name="Stacijas 10_50;77(20)" sheetId="42" r:id="rId21"/>
    <sheet name="Stacijas 18_19;85(21)" sheetId="43" r:id="rId22"/>
    <sheet name="Stacijas 20_29;30(22)" sheetId="44" r:id="rId23"/>
    <sheet name="Stacijas 22_4;51(23)" sheetId="24" r:id="rId24"/>
    <sheet name="Stacijas 24_40;45;49(24)" sheetId="22" r:id="rId25"/>
    <sheet name="Kopsavilkums" sheetId="13" r:id="rId26"/>
  </sheets>
  <definedNames>
    <definedName name="_xlnm.Print_Area" localSheetId="25">Kopsavilkums!$A$1:$C$43</definedName>
  </definedNames>
  <calcPr calcId="152511"/>
</workbook>
</file>

<file path=xl/calcChain.xml><?xml version="1.0" encoding="utf-8"?>
<calcChain xmlns="http://schemas.openxmlformats.org/spreadsheetml/2006/main">
  <c r="E38" i="13" l="1"/>
  <c r="P27" i="25" l="1"/>
  <c r="P36" i="26"/>
  <c r="P36" i="27"/>
  <c r="P36" i="29"/>
  <c r="P35" i="15"/>
  <c r="P37" i="17"/>
  <c r="P26" i="25"/>
  <c r="L21" i="25" l="1"/>
  <c r="P25" i="25"/>
  <c r="M24" i="25"/>
  <c r="M23" i="25"/>
  <c r="N21" i="25"/>
  <c r="N22" i="25" s="1"/>
  <c r="H16" i="25"/>
  <c r="K16" i="25" s="1"/>
  <c r="N16" i="25"/>
  <c r="O16" i="25"/>
  <c r="M16" i="25" l="1"/>
  <c r="P16" i="25" s="1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O28" i="22"/>
  <c r="N28" i="22"/>
  <c r="L28" i="22"/>
  <c r="H28" i="22"/>
  <c r="M28" i="22" s="1"/>
  <c r="P28" i="22" s="1"/>
  <c r="O27" i="22"/>
  <c r="N27" i="22"/>
  <c r="L27" i="22"/>
  <c r="K27" i="22"/>
  <c r="H27" i="22"/>
  <c r="M27" i="22" s="1"/>
  <c r="O26" i="22"/>
  <c r="N26" i="22"/>
  <c r="L26" i="22"/>
  <c r="H26" i="22"/>
  <c r="M26" i="22" s="1"/>
  <c r="P26" i="22" s="1"/>
  <c r="O25" i="22"/>
  <c r="N25" i="22"/>
  <c r="L25" i="22"/>
  <c r="H25" i="22"/>
  <c r="K25" i="22" s="1"/>
  <c r="O24" i="22"/>
  <c r="N24" i="22"/>
  <c r="L24" i="22"/>
  <c r="H24" i="22"/>
  <c r="M24" i="22" s="1"/>
  <c r="O23" i="22"/>
  <c r="N23" i="22"/>
  <c r="L23" i="22"/>
  <c r="H23" i="22"/>
  <c r="M23" i="22" s="1"/>
  <c r="P23" i="22" s="1"/>
  <c r="O22" i="22"/>
  <c r="N22" i="22"/>
  <c r="L22" i="22"/>
  <c r="H22" i="22"/>
  <c r="M22" i="22" s="1"/>
  <c r="P22" i="22" s="1"/>
  <c r="O21" i="22"/>
  <c r="N21" i="22"/>
  <c r="M21" i="22"/>
  <c r="P21" i="22" s="1"/>
  <c r="L21" i="22"/>
  <c r="H21" i="22"/>
  <c r="K21" i="22" s="1"/>
  <c r="O20" i="22"/>
  <c r="N20" i="22"/>
  <c r="L20" i="22"/>
  <c r="H20" i="22"/>
  <c r="M20" i="22" s="1"/>
  <c r="O19" i="22"/>
  <c r="N19" i="22"/>
  <c r="L19" i="22"/>
  <c r="K19" i="22"/>
  <c r="H19" i="22"/>
  <c r="M19" i="22" s="1"/>
  <c r="O18" i="22"/>
  <c r="N18" i="22"/>
  <c r="L18" i="22"/>
  <c r="H18" i="22"/>
  <c r="M18" i="22"/>
  <c r="P18" i="22" s="1"/>
  <c r="O17" i="22"/>
  <c r="N17" i="22"/>
  <c r="L17" i="22"/>
  <c r="H17" i="22"/>
  <c r="K17" i="22" s="1"/>
  <c r="O16" i="22"/>
  <c r="N16" i="22"/>
  <c r="L16" i="22"/>
  <c r="H16" i="22"/>
  <c r="M16" i="22" s="1"/>
  <c r="O14" i="22"/>
  <c r="N14" i="22"/>
  <c r="L14" i="22"/>
  <c r="H14" i="22"/>
  <c r="K14" i="22" s="1"/>
  <c r="O28" i="24"/>
  <c r="N28" i="24"/>
  <c r="L28" i="24"/>
  <c r="H28" i="24"/>
  <c r="M28" i="24" s="1"/>
  <c r="P28" i="24" s="1"/>
  <c r="O27" i="24"/>
  <c r="N27" i="24"/>
  <c r="L27" i="24"/>
  <c r="H27" i="24"/>
  <c r="M27" i="24" s="1"/>
  <c r="P27" i="24" s="1"/>
  <c r="O26" i="24"/>
  <c r="N26" i="24"/>
  <c r="L26" i="24"/>
  <c r="H26" i="24"/>
  <c r="M26" i="24" s="1"/>
  <c r="P26" i="24" s="1"/>
  <c r="O25" i="24"/>
  <c r="N25" i="24"/>
  <c r="L25" i="24"/>
  <c r="H25" i="24"/>
  <c r="K25" i="24" s="1"/>
  <c r="O24" i="24"/>
  <c r="N24" i="24"/>
  <c r="L24" i="24"/>
  <c r="H24" i="24"/>
  <c r="M24" i="24" s="1"/>
  <c r="P24" i="24" s="1"/>
  <c r="O23" i="24"/>
  <c r="N23" i="24"/>
  <c r="L23" i="24"/>
  <c r="H23" i="24"/>
  <c r="M23" i="24" s="1"/>
  <c r="P23" i="24" s="1"/>
  <c r="O22" i="24"/>
  <c r="N22" i="24"/>
  <c r="L22" i="24"/>
  <c r="H22" i="24"/>
  <c r="M22" i="24" s="1"/>
  <c r="P22" i="24" s="1"/>
  <c r="O21" i="24"/>
  <c r="N21" i="24"/>
  <c r="L21" i="24"/>
  <c r="H21" i="24"/>
  <c r="K21" i="24" s="1"/>
  <c r="O20" i="24"/>
  <c r="N20" i="24"/>
  <c r="L20" i="24"/>
  <c r="H20" i="24"/>
  <c r="M20" i="24" s="1"/>
  <c r="O19" i="24"/>
  <c r="N19" i="24"/>
  <c r="L19" i="24"/>
  <c r="H19" i="24"/>
  <c r="O18" i="24"/>
  <c r="N18" i="24"/>
  <c r="L18" i="24"/>
  <c r="H18" i="24"/>
  <c r="M18" i="24" s="1"/>
  <c r="P18" i="24" s="1"/>
  <c r="O17" i="24"/>
  <c r="N17" i="24"/>
  <c r="L17" i="24"/>
  <c r="H17" i="24"/>
  <c r="M17" i="24" s="1"/>
  <c r="P17" i="24" s="1"/>
  <c r="O16" i="24"/>
  <c r="N16" i="24"/>
  <c r="L16" i="24"/>
  <c r="H16" i="24"/>
  <c r="M16" i="24" s="1"/>
  <c r="P16" i="24" s="1"/>
  <c r="O14" i="24"/>
  <c r="N14" i="24"/>
  <c r="L14" i="24"/>
  <c r="L30" i="24" s="1"/>
  <c r="H14" i="24"/>
  <c r="M14" i="24" s="1"/>
  <c r="O28" i="44"/>
  <c r="N28" i="44"/>
  <c r="L28" i="44"/>
  <c r="H28" i="44"/>
  <c r="M28" i="44" s="1"/>
  <c r="P28" i="44" s="1"/>
  <c r="O27" i="44"/>
  <c r="N27" i="44"/>
  <c r="L27" i="44"/>
  <c r="H27" i="44"/>
  <c r="M27" i="44" s="1"/>
  <c r="P27" i="44" s="1"/>
  <c r="O26" i="44"/>
  <c r="N26" i="44"/>
  <c r="L26" i="44"/>
  <c r="H26" i="44"/>
  <c r="M26" i="44" s="1"/>
  <c r="P26" i="44" s="1"/>
  <c r="O25" i="44"/>
  <c r="N25" i="44"/>
  <c r="L25" i="44"/>
  <c r="H25" i="44"/>
  <c r="O24" i="44"/>
  <c r="N24" i="44"/>
  <c r="L24" i="44"/>
  <c r="H24" i="44"/>
  <c r="M24" i="44" s="1"/>
  <c r="P24" i="44" s="1"/>
  <c r="O23" i="44"/>
  <c r="N23" i="44"/>
  <c r="L23" i="44"/>
  <c r="K23" i="44"/>
  <c r="H23" i="44"/>
  <c r="M23" i="44" s="1"/>
  <c r="O22" i="44"/>
  <c r="N22" i="44"/>
  <c r="L22" i="44"/>
  <c r="H22" i="44"/>
  <c r="M22" i="44" s="1"/>
  <c r="O21" i="44"/>
  <c r="N21" i="44"/>
  <c r="L21" i="44"/>
  <c r="K21" i="44"/>
  <c r="H21" i="44"/>
  <c r="M21" i="44" s="1"/>
  <c r="O20" i="44"/>
  <c r="N20" i="44"/>
  <c r="L20" i="44"/>
  <c r="H20" i="44"/>
  <c r="M20" i="44"/>
  <c r="P20" i="44" s="1"/>
  <c r="O19" i="44"/>
  <c r="N19" i="44"/>
  <c r="P19" i="44"/>
  <c r="L19" i="44"/>
  <c r="H19" i="44"/>
  <c r="M19" i="44" s="1"/>
  <c r="O18" i="44"/>
  <c r="N18" i="44"/>
  <c r="L18" i="44"/>
  <c r="H18" i="44"/>
  <c r="M18" i="44" s="1"/>
  <c r="P18" i="44" s="1"/>
  <c r="O17" i="44"/>
  <c r="N17" i="44"/>
  <c r="L17" i="44"/>
  <c r="H17" i="44"/>
  <c r="K17" i="44" s="1"/>
  <c r="O16" i="44"/>
  <c r="N16" i="44"/>
  <c r="L16" i="44"/>
  <c r="H16" i="44"/>
  <c r="M16" i="44" s="1"/>
  <c r="O14" i="44"/>
  <c r="O30" i="44" s="1"/>
  <c r="N14" i="44"/>
  <c r="L14" i="44"/>
  <c r="H14" i="44"/>
  <c r="O28" i="43"/>
  <c r="N28" i="43"/>
  <c r="L28" i="43"/>
  <c r="H28" i="43"/>
  <c r="M28" i="43" s="1"/>
  <c r="O27" i="43"/>
  <c r="N27" i="43"/>
  <c r="L27" i="43"/>
  <c r="H27" i="43"/>
  <c r="M27" i="43" s="1"/>
  <c r="O26" i="43"/>
  <c r="N26" i="43"/>
  <c r="L26" i="43"/>
  <c r="H26" i="43"/>
  <c r="M26" i="43" s="1"/>
  <c r="P26" i="43" s="1"/>
  <c r="O25" i="43"/>
  <c r="N25" i="43"/>
  <c r="L25" i="43"/>
  <c r="K25" i="43"/>
  <c r="H25" i="43"/>
  <c r="M25" i="43" s="1"/>
  <c r="P25" i="43" s="1"/>
  <c r="O24" i="43"/>
  <c r="N24" i="43"/>
  <c r="L24" i="43"/>
  <c r="H24" i="43"/>
  <c r="M24" i="43" s="1"/>
  <c r="P24" i="43" s="1"/>
  <c r="O23" i="43"/>
  <c r="N23" i="43"/>
  <c r="L23" i="43"/>
  <c r="H23" i="43"/>
  <c r="M23" i="43" s="1"/>
  <c r="P23" i="43" s="1"/>
  <c r="O22" i="43"/>
  <c r="N22" i="43"/>
  <c r="L22" i="43"/>
  <c r="H22" i="43"/>
  <c r="M22" i="43" s="1"/>
  <c r="P22" i="43" s="1"/>
  <c r="O21" i="43"/>
  <c r="N21" i="43"/>
  <c r="L21" i="43"/>
  <c r="H21" i="43"/>
  <c r="K21" i="43" s="1"/>
  <c r="O20" i="43"/>
  <c r="N20" i="43"/>
  <c r="L20" i="43"/>
  <c r="H20" i="43"/>
  <c r="M20" i="43" s="1"/>
  <c r="O19" i="43"/>
  <c r="N19" i="43"/>
  <c r="L19" i="43"/>
  <c r="K19" i="43"/>
  <c r="H19" i="43"/>
  <c r="M19" i="43" s="1"/>
  <c r="O18" i="43"/>
  <c r="N18" i="43"/>
  <c r="L18" i="43"/>
  <c r="H18" i="43"/>
  <c r="M18" i="43" s="1"/>
  <c r="O17" i="43"/>
  <c r="N17" i="43"/>
  <c r="L17" i="43"/>
  <c r="H17" i="43"/>
  <c r="K17" i="43" s="1"/>
  <c r="O16" i="43"/>
  <c r="N16" i="43"/>
  <c r="L16" i="43"/>
  <c r="H16" i="43"/>
  <c r="K16" i="43" s="1"/>
  <c r="M16" i="43"/>
  <c r="O14" i="43"/>
  <c r="N14" i="43"/>
  <c r="L14" i="43"/>
  <c r="H14" i="43"/>
  <c r="K14" i="43" s="1"/>
  <c r="O28" i="42"/>
  <c r="N28" i="42"/>
  <c r="L28" i="42"/>
  <c r="H28" i="42"/>
  <c r="M28" i="42" s="1"/>
  <c r="P28" i="42" s="1"/>
  <c r="O27" i="42"/>
  <c r="N27" i="42"/>
  <c r="L27" i="42"/>
  <c r="H27" i="42"/>
  <c r="M27" i="42" s="1"/>
  <c r="P27" i="42" s="1"/>
  <c r="O26" i="42"/>
  <c r="N26" i="42"/>
  <c r="L26" i="42"/>
  <c r="H26" i="42"/>
  <c r="M26" i="42"/>
  <c r="O25" i="42"/>
  <c r="N25" i="42"/>
  <c r="L25" i="42"/>
  <c r="H25" i="42"/>
  <c r="K25" i="42" s="1"/>
  <c r="O24" i="42"/>
  <c r="N24" i="42"/>
  <c r="L24" i="42"/>
  <c r="H24" i="42"/>
  <c r="M24" i="42" s="1"/>
  <c r="P24" i="42" s="1"/>
  <c r="O23" i="42"/>
  <c r="N23" i="42"/>
  <c r="L23" i="42"/>
  <c r="H23" i="42"/>
  <c r="K23" i="42" s="1"/>
  <c r="O22" i="42"/>
  <c r="N22" i="42"/>
  <c r="L22" i="42"/>
  <c r="H22" i="42"/>
  <c r="M22" i="42" s="1"/>
  <c r="P22" i="42" s="1"/>
  <c r="O21" i="42"/>
  <c r="N21" i="42"/>
  <c r="L21" i="42"/>
  <c r="H21" i="42"/>
  <c r="M21" i="42" s="1"/>
  <c r="P21" i="42" s="1"/>
  <c r="O20" i="42"/>
  <c r="N20" i="42"/>
  <c r="L20" i="42"/>
  <c r="H20" i="42"/>
  <c r="M20" i="42" s="1"/>
  <c r="O19" i="42"/>
  <c r="N19" i="42"/>
  <c r="L19" i="42"/>
  <c r="H19" i="42"/>
  <c r="O18" i="42"/>
  <c r="N18" i="42"/>
  <c r="L18" i="42"/>
  <c r="H18" i="42"/>
  <c r="M18" i="42" s="1"/>
  <c r="P18" i="42" s="1"/>
  <c r="O17" i="42"/>
  <c r="N17" i="42"/>
  <c r="L17" i="42"/>
  <c r="K17" i="42"/>
  <c r="H17" i="42"/>
  <c r="M17" i="42" s="1"/>
  <c r="P17" i="42" s="1"/>
  <c r="O16" i="42"/>
  <c r="N16" i="42"/>
  <c r="L16" i="42"/>
  <c r="H16" i="42"/>
  <c r="M16" i="42" s="1"/>
  <c r="P16" i="42" s="1"/>
  <c r="O14" i="42"/>
  <c r="N14" i="42"/>
  <c r="N30" i="42" s="1"/>
  <c r="N31" i="42" s="1"/>
  <c r="P31" i="42" s="1"/>
  <c r="L14" i="42"/>
  <c r="H14" i="42"/>
  <c r="M14" i="42" s="1"/>
  <c r="H17" i="23"/>
  <c r="M17" i="23"/>
  <c r="P17" i="23" s="1"/>
  <c r="H19" i="23"/>
  <c r="M19" i="23" s="1"/>
  <c r="P19" i="23" s="1"/>
  <c r="L20" i="23"/>
  <c r="L21" i="23"/>
  <c r="L22" i="23"/>
  <c r="H23" i="23"/>
  <c r="M23" i="23" s="1"/>
  <c r="L24" i="23"/>
  <c r="L25" i="23"/>
  <c r="L26" i="23"/>
  <c r="H27" i="23"/>
  <c r="M27" i="23"/>
  <c r="O28" i="23"/>
  <c r="N28" i="23"/>
  <c r="L28" i="23"/>
  <c r="H28" i="23"/>
  <c r="M28" i="23" s="1"/>
  <c r="P28" i="23" s="1"/>
  <c r="O27" i="23"/>
  <c r="N27" i="23"/>
  <c r="L27" i="23"/>
  <c r="O26" i="23"/>
  <c r="N26" i="23"/>
  <c r="H26" i="23"/>
  <c r="M26" i="23" s="1"/>
  <c r="O25" i="23"/>
  <c r="N25" i="23"/>
  <c r="H25" i="23"/>
  <c r="M25" i="23" s="1"/>
  <c r="O24" i="23"/>
  <c r="N24" i="23"/>
  <c r="H24" i="23"/>
  <c r="M24" i="23" s="1"/>
  <c r="P24" i="23" s="1"/>
  <c r="O23" i="23"/>
  <c r="N23" i="23"/>
  <c r="L23" i="23"/>
  <c r="O22" i="23"/>
  <c r="N22" i="23"/>
  <c r="H22" i="23"/>
  <c r="M22" i="23" s="1"/>
  <c r="P22" i="23" s="1"/>
  <c r="O21" i="23"/>
  <c r="N21" i="23"/>
  <c r="H21" i="23"/>
  <c r="M21" i="23"/>
  <c r="P21" i="23"/>
  <c r="O20" i="23"/>
  <c r="N20" i="23"/>
  <c r="H20" i="23"/>
  <c r="M20" i="23"/>
  <c r="P20" i="23" s="1"/>
  <c r="O19" i="23"/>
  <c r="N19" i="23"/>
  <c r="L19" i="23"/>
  <c r="O18" i="23"/>
  <c r="N18" i="23"/>
  <c r="L18" i="23"/>
  <c r="H18" i="23"/>
  <c r="M18" i="23"/>
  <c r="P18" i="23" s="1"/>
  <c r="O17" i="23"/>
  <c r="N17" i="23"/>
  <c r="L17" i="23"/>
  <c r="O16" i="23"/>
  <c r="N16" i="23"/>
  <c r="L16" i="23"/>
  <c r="H16" i="23"/>
  <c r="M16" i="23"/>
  <c r="O14" i="23"/>
  <c r="N14" i="23"/>
  <c r="L14" i="23"/>
  <c r="H14" i="23"/>
  <c r="M14" i="23" s="1"/>
  <c r="P14" i="23" s="1"/>
  <c r="O28" i="41"/>
  <c r="N28" i="41"/>
  <c r="L28" i="41"/>
  <c r="H28" i="41"/>
  <c r="K28" i="41" s="1"/>
  <c r="O27" i="41"/>
  <c r="N27" i="41"/>
  <c r="L27" i="41"/>
  <c r="H27" i="41"/>
  <c r="M27" i="41" s="1"/>
  <c r="P27" i="41" s="1"/>
  <c r="O26" i="41"/>
  <c r="N26" i="41"/>
  <c r="L26" i="41"/>
  <c r="K26" i="41"/>
  <c r="H26" i="41"/>
  <c r="M26" i="41" s="1"/>
  <c r="O25" i="41"/>
  <c r="N25" i="41"/>
  <c r="L25" i="41"/>
  <c r="H25" i="41"/>
  <c r="M25" i="41" s="1"/>
  <c r="O24" i="41"/>
  <c r="N24" i="41"/>
  <c r="L24" i="41"/>
  <c r="H24" i="41"/>
  <c r="K24" i="41" s="1"/>
  <c r="O23" i="41"/>
  <c r="N23" i="41"/>
  <c r="L23" i="41"/>
  <c r="H23" i="41"/>
  <c r="M23" i="41" s="1"/>
  <c r="P23" i="41" s="1"/>
  <c r="O22" i="41"/>
  <c r="N22" i="41"/>
  <c r="L22" i="41"/>
  <c r="H22" i="41"/>
  <c r="M22" i="41" s="1"/>
  <c r="P22" i="41" s="1"/>
  <c r="O21" i="41"/>
  <c r="N21" i="41"/>
  <c r="L21" i="41"/>
  <c r="H21" i="41"/>
  <c r="M21" i="41" s="1"/>
  <c r="P21" i="41" s="1"/>
  <c r="O20" i="41"/>
  <c r="N20" i="41"/>
  <c r="L20" i="41"/>
  <c r="H20" i="41"/>
  <c r="O19" i="41"/>
  <c r="N19" i="41"/>
  <c r="L19" i="41"/>
  <c r="H19" i="41"/>
  <c r="M19" i="41" s="1"/>
  <c r="O18" i="41"/>
  <c r="N18" i="41"/>
  <c r="L18" i="41"/>
  <c r="K18" i="41"/>
  <c r="H18" i="41"/>
  <c r="M18" i="41" s="1"/>
  <c r="O17" i="41"/>
  <c r="N17" i="41"/>
  <c r="L17" i="41"/>
  <c r="H17" i="41"/>
  <c r="M17" i="41" s="1"/>
  <c r="O16" i="41"/>
  <c r="N16" i="41"/>
  <c r="L16" i="41"/>
  <c r="H16" i="41"/>
  <c r="M16" i="41" s="1"/>
  <c r="O14" i="41"/>
  <c r="N14" i="41"/>
  <c r="L14" i="41"/>
  <c r="H14" i="41"/>
  <c r="M14" i="41" s="1"/>
  <c r="O28" i="40"/>
  <c r="N28" i="40"/>
  <c r="L28" i="40"/>
  <c r="H28" i="40"/>
  <c r="M28" i="40" s="1"/>
  <c r="P28" i="40" s="1"/>
  <c r="O27" i="40"/>
  <c r="N27" i="40"/>
  <c r="M27" i="40"/>
  <c r="P27" i="40" s="1"/>
  <c r="L27" i="40"/>
  <c r="H27" i="40"/>
  <c r="K27" i="40" s="1"/>
  <c r="O26" i="40"/>
  <c r="N26" i="40"/>
  <c r="L26" i="40"/>
  <c r="H26" i="40"/>
  <c r="M26" i="40" s="1"/>
  <c r="O25" i="40"/>
  <c r="N25" i="40"/>
  <c r="L25" i="40"/>
  <c r="H25" i="40"/>
  <c r="M25" i="40" s="1"/>
  <c r="O24" i="40"/>
  <c r="N24" i="40"/>
  <c r="P24" i="40" s="1"/>
  <c r="L24" i="40"/>
  <c r="H24" i="40"/>
  <c r="M24" i="40" s="1"/>
  <c r="O23" i="40"/>
  <c r="N23" i="40"/>
  <c r="L23" i="40"/>
  <c r="H23" i="40"/>
  <c r="M23" i="40" s="1"/>
  <c r="P23" i="40" s="1"/>
  <c r="O22" i="40"/>
  <c r="N22" i="40"/>
  <c r="L22" i="40"/>
  <c r="H22" i="40"/>
  <c r="M22" i="40" s="1"/>
  <c r="P22" i="40" s="1"/>
  <c r="O21" i="40"/>
  <c r="N21" i="40"/>
  <c r="L21" i="40"/>
  <c r="H21" i="40"/>
  <c r="O20" i="40"/>
  <c r="N20" i="40"/>
  <c r="L20" i="40"/>
  <c r="H20" i="40"/>
  <c r="M20" i="40" s="1"/>
  <c r="O19" i="40"/>
  <c r="N19" i="40"/>
  <c r="L19" i="40"/>
  <c r="H19" i="40"/>
  <c r="M19" i="40" s="1"/>
  <c r="O18" i="40"/>
  <c r="N18" i="40"/>
  <c r="L18" i="40"/>
  <c r="H18" i="40"/>
  <c r="M18" i="40"/>
  <c r="O17" i="40"/>
  <c r="N17" i="40"/>
  <c r="L17" i="40"/>
  <c r="H17" i="40"/>
  <c r="K17" i="40" s="1"/>
  <c r="O16" i="40"/>
  <c r="N16" i="40"/>
  <c r="L16" i="40"/>
  <c r="H16" i="40"/>
  <c r="M16" i="40" s="1"/>
  <c r="O14" i="40"/>
  <c r="O30" i="40" s="1"/>
  <c r="N14" i="40"/>
  <c r="L14" i="40"/>
  <c r="H14" i="40"/>
  <c r="K14" i="40" s="1"/>
  <c r="O28" i="37"/>
  <c r="N28" i="37"/>
  <c r="L28" i="37"/>
  <c r="H28" i="37"/>
  <c r="M28" i="37" s="1"/>
  <c r="O27" i="37"/>
  <c r="N27" i="37"/>
  <c r="L27" i="37"/>
  <c r="H27" i="37"/>
  <c r="M27" i="37" s="1"/>
  <c r="O26" i="37"/>
  <c r="N26" i="37"/>
  <c r="L26" i="37"/>
  <c r="H26" i="37"/>
  <c r="M26" i="37" s="1"/>
  <c r="P26" i="37" s="1"/>
  <c r="O25" i="37"/>
  <c r="N25" i="37"/>
  <c r="L25" i="37"/>
  <c r="H25" i="37"/>
  <c r="K25" i="37" s="1"/>
  <c r="O24" i="37"/>
  <c r="N24" i="37"/>
  <c r="L24" i="37"/>
  <c r="H24" i="37"/>
  <c r="M24" i="37" s="1"/>
  <c r="O23" i="37"/>
  <c r="N23" i="37"/>
  <c r="L23" i="37"/>
  <c r="K23" i="37"/>
  <c r="H23" i="37"/>
  <c r="M23" i="37"/>
  <c r="P23" i="37" s="1"/>
  <c r="O22" i="37"/>
  <c r="N22" i="37"/>
  <c r="L22" i="37"/>
  <c r="H22" i="37"/>
  <c r="M22" i="37"/>
  <c r="P22" i="37" s="1"/>
  <c r="O21" i="37"/>
  <c r="N21" i="37"/>
  <c r="L21" i="37"/>
  <c r="H21" i="37"/>
  <c r="M21" i="37" s="1"/>
  <c r="P21" i="37" s="1"/>
  <c r="O20" i="37"/>
  <c r="N20" i="37"/>
  <c r="L20" i="37"/>
  <c r="H20" i="37"/>
  <c r="M20" i="37" s="1"/>
  <c r="P20" i="37" s="1"/>
  <c r="O19" i="37"/>
  <c r="N19" i="37"/>
  <c r="L19" i="37"/>
  <c r="H19" i="37"/>
  <c r="K19" i="37" s="1"/>
  <c r="O18" i="37"/>
  <c r="N18" i="37"/>
  <c r="L18" i="37"/>
  <c r="H18" i="37"/>
  <c r="M18" i="37" s="1"/>
  <c r="O17" i="37"/>
  <c r="N17" i="37"/>
  <c r="L17" i="37"/>
  <c r="H17" i="37"/>
  <c r="K17" i="37" s="1"/>
  <c r="M17" i="37"/>
  <c r="P17" i="37" s="1"/>
  <c r="O16" i="37"/>
  <c r="N16" i="37"/>
  <c r="L16" i="37"/>
  <c r="H16" i="37"/>
  <c r="M16" i="37" s="1"/>
  <c r="P16" i="37" s="1"/>
  <c r="O14" i="37"/>
  <c r="N14" i="37"/>
  <c r="L14" i="37"/>
  <c r="L30" i="37" s="1"/>
  <c r="H14" i="37"/>
  <c r="K14" i="37" s="1"/>
  <c r="O28" i="38"/>
  <c r="N28" i="38"/>
  <c r="L28" i="38"/>
  <c r="H28" i="38"/>
  <c r="M28" i="38"/>
  <c r="P28" i="38" s="1"/>
  <c r="O27" i="38"/>
  <c r="N27" i="38"/>
  <c r="L27" i="38"/>
  <c r="H27" i="38"/>
  <c r="K27" i="38" s="1"/>
  <c r="O26" i="38"/>
  <c r="N26" i="38"/>
  <c r="L26" i="38"/>
  <c r="H26" i="38"/>
  <c r="M26" i="38" s="1"/>
  <c r="P26" i="38" s="1"/>
  <c r="O25" i="38"/>
  <c r="N25" i="38"/>
  <c r="L25" i="38"/>
  <c r="K25" i="38"/>
  <c r="H25" i="38"/>
  <c r="M25" i="38" s="1"/>
  <c r="P25" i="38" s="1"/>
  <c r="O24" i="38"/>
  <c r="N24" i="38"/>
  <c r="L24" i="38"/>
  <c r="H24" i="38"/>
  <c r="M24" i="38" s="1"/>
  <c r="P24" i="38" s="1"/>
  <c r="O23" i="38"/>
  <c r="N23" i="38"/>
  <c r="L23" i="38"/>
  <c r="H23" i="38"/>
  <c r="K23" i="38" s="1"/>
  <c r="O22" i="38"/>
  <c r="N22" i="38"/>
  <c r="L22" i="38"/>
  <c r="H22" i="38"/>
  <c r="M22" i="38" s="1"/>
  <c r="P22" i="38" s="1"/>
  <c r="O21" i="38"/>
  <c r="N21" i="38"/>
  <c r="L21" i="38"/>
  <c r="K21" i="38"/>
  <c r="H21" i="38"/>
  <c r="M21" i="38" s="1"/>
  <c r="O20" i="38"/>
  <c r="N20" i="38"/>
  <c r="L20" i="38"/>
  <c r="H20" i="38"/>
  <c r="M20" i="38"/>
  <c r="P20" i="38" s="1"/>
  <c r="O19" i="38"/>
  <c r="N19" i="38"/>
  <c r="L19" i="38"/>
  <c r="H19" i="38"/>
  <c r="K19" i="38" s="1"/>
  <c r="O18" i="38"/>
  <c r="N18" i="38"/>
  <c r="L18" i="38"/>
  <c r="H18" i="38"/>
  <c r="M18" i="38" s="1"/>
  <c r="O17" i="38"/>
  <c r="N17" i="38"/>
  <c r="L17" i="38"/>
  <c r="K17" i="38"/>
  <c r="H17" i="38"/>
  <c r="M17" i="38" s="1"/>
  <c r="O16" i="38"/>
  <c r="N16" i="38"/>
  <c r="L16" i="38"/>
  <c r="H16" i="38"/>
  <c r="M16" i="38"/>
  <c r="P16" i="38" s="1"/>
  <c r="O14" i="38"/>
  <c r="N14" i="38"/>
  <c r="L14" i="38"/>
  <c r="K14" i="38"/>
  <c r="H14" i="38"/>
  <c r="M14" i="38" s="1"/>
  <c r="O27" i="20"/>
  <c r="N27" i="20"/>
  <c r="L27" i="20"/>
  <c r="H27" i="20"/>
  <c r="M27" i="20" s="1"/>
  <c r="P27" i="20" s="1"/>
  <c r="O26" i="20"/>
  <c r="N26" i="20"/>
  <c r="L26" i="20"/>
  <c r="H26" i="20"/>
  <c r="O25" i="20"/>
  <c r="N25" i="20"/>
  <c r="L25" i="20"/>
  <c r="H25" i="20"/>
  <c r="M25" i="20" s="1"/>
  <c r="O24" i="20"/>
  <c r="N24" i="20"/>
  <c r="L24" i="20"/>
  <c r="H24" i="20"/>
  <c r="M24" i="20" s="1"/>
  <c r="O23" i="20"/>
  <c r="N23" i="20"/>
  <c r="L23" i="20"/>
  <c r="H23" i="20"/>
  <c r="K23" i="20" s="1"/>
  <c r="O22" i="20"/>
  <c r="N22" i="20"/>
  <c r="L22" i="20"/>
  <c r="H22" i="20"/>
  <c r="K22" i="20" s="1"/>
  <c r="O21" i="20"/>
  <c r="N21" i="20"/>
  <c r="L21" i="20"/>
  <c r="H21" i="20"/>
  <c r="M21" i="20" s="1"/>
  <c r="O20" i="20"/>
  <c r="N20" i="20"/>
  <c r="L20" i="20"/>
  <c r="H20" i="20"/>
  <c r="M20" i="20" s="1"/>
  <c r="O19" i="20"/>
  <c r="N19" i="20"/>
  <c r="L19" i="20"/>
  <c r="H19" i="20"/>
  <c r="M19" i="20" s="1"/>
  <c r="O18" i="20"/>
  <c r="N18" i="20"/>
  <c r="L18" i="20"/>
  <c r="H18" i="20"/>
  <c r="K18" i="20" s="1"/>
  <c r="O17" i="20"/>
  <c r="N17" i="20"/>
  <c r="L17" i="20"/>
  <c r="H17" i="20"/>
  <c r="M17" i="20" s="1"/>
  <c r="O16" i="20"/>
  <c r="N16" i="20"/>
  <c r="L16" i="20"/>
  <c r="H16" i="20"/>
  <c r="M16" i="20" s="1"/>
  <c r="O15" i="20"/>
  <c r="N15" i="20"/>
  <c r="L15" i="20"/>
  <c r="H15" i="20"/>
  <c r="M15" i="20" s="1"/>
  <c r="O13" i="20"/>
  <c r="N13" i="20"/>
  <c r="L13" i="20"/>
  <c r="H13" i="20"/>
  <c r="M13" i="20" s="1"/>
  <c r="O28" i="35"/>
  <c r="N28" i="35"/>
  <c r="L28" i="35"/>
  <c r="H28" i="35"/>
  <c r="M28" i="35" s="1"/>
  <c r="P28" i="35" s="1"/>
  <c r="O27" i="35"/>
  <c r="N27" i="35"/>
  <c r="L27" i="35"/>
  <c r="H27" i="35"/>
  <c r="M27" i="35"/>
  <c r="P27" i="35" s="1"/>
  <c r="O26" i="35"/>
  <c r="N26" i="35"/>
  <c r="L26" i="35"/>
  <c r="H26" i="35"/>
  <c r="M26" i="35" s="1"/>
  <c r="P26" i="35" s="1"/>
  <c r="O25" i="35"/>
  <c r="N25" i="35"/>
  <c r="L25" i="35"/>
  <c r="H25" i="35"/>
  <c r="M25" i="35" s="1"/>
  <c r="P25" i="35" s="1"/>
  <c r="O24" i="35"/>
  <c r="N24" i="35"/>
  <c r="L24" i="35"/>
  <c r="H24" i="35"/>
  <c r="M24" i="35" s="1"/>
  <c r="P24" i="35" s="1"/>
  <c r="O23" i="35"/>
  <c r="N23" i="35"/>
  <c r="L23" i="35"/>
  <c r="H23" i="35"/>
  <c r="M23" i="35"/>
  <c r="P23" i="35" s="1"/>
  <c r="O22" i="35"/>
  <c r="N22" i="35"/>
  <c r="L22" i="35"/>
  <c r="H22" i="35"/>
  <c r="M22" i="35" s="1"/>
  <c r="P22" i="35" s="1"/>
  <c r="O21" i="35"/>
  <c r="N21" i="35"/>
  <c r="L21" i="35"/>
  <c r="H21" i="35"/>
  <c r="O20" i="35"/>
  <c r="N20" i="35"/>
  <c r="L20" i="35"/>
  <c r="H20" i="35"/>
  <c r="M20" i="35" s="1"/>
  <c r="P20" i="35"/>
  <c r="O19" i="35"/>
  <c r="N19" i="35"/>
  <c r="L19" i="35"/>
  <c r="K19" i="35"/>
  <c r="H19" i="35"/>
  <c r="M19" i="35"/>
  <c r="P19" i="35" s="1"/>
  <c r="O18" i="35"/>
  <c r="N18" i="35"/>
  <c r="L18" i="35"/>
  <c r="H18" i="35"/>
  <c r="M18" i="35" s="1"/>
  <c r="P18" i="35" s="1"/>
  <c r="O17" i="35"/>
  <c r="N17" i="35"/>
  <c r="L17" i="35"/>
  <c r="H17" i="35"/>
  <c r="K17" i="35" s="1"/>
  <c r="O16" i="35"/>
  <c r="N16" i="35"/>
  <c r="L16" i="35"/>
  <c r="H16" i="35"/>
  <c r="M16" i="35" s="1"/>
  <c r="O14" i="35"/>
  <c r="N14" i="35"/>
  <c r="L14" i="35"/>
  <c r="L30" i="35" s="1"/>
  <c r="H14" i="35"/>
  <c r="K14" i="35" s="1"/>
  <c r="O28" i="21"/>
  <c r="N28" i="21"/>
  <c r="L28" i="21"/>
  <c r="H28" i="21"/>
  <c r="M28" i="21" s="1"/>
  <c r="P28" i="21" s="1"/>
  <c r="O27" i="21"/>
  <c r="N27" i="21"/>
  <c r="L27" i="21"/>
  <c r="H27" i="21"/>
  <c r="K27" i="21" s="1"/>
  <c r="O26" i="21"/>
  <c r="N26" i="21"/>
  <c r="L26" i="21"/>
  <c r="H26" i="21"/>
  <c r="M26" i="21" s="1"/>
  <c r="O25" i="21"/>
  <c r="N25" i="21"/>
  <c r="L25" i="21"/>
  <c r="H25" i="21"/>
  <c r="M25" i="21" s="1"/>
  <c r="O24" i="21"/>
  <c r="N24" i="21"/>
  <c r="L24" i="21"/>
  <c r="H24" i="21"/>
  <c r="M24" i="21" s="1"/>
  <c r="P24" i="21" s="1"/>
  <c r="O23" i="21"/>
  <c r="N23" i="21"/>
  <c r="L23" i="21"/>
  <c r="H23" i="21"/>
  <c r="K23" i="21" s="1"/>
  <c r="O22" i="21"/>
  <c r="N22" i="21"/>
  <c r="L22" i="21"/>
  <c r="H22" i="21"/>
  <c r="M22" i="21" s="1"/>
  <c r="O21" i="21"/>
  <c r="N21" i="21"/>
  <c r="P21" i="21"/>
  <c r="L21" i="21"/>
  <c r="H21" i="21"/>
  <c r="M21" i="21" s="1"/>
  <c r="O20" i="21"/>
  <c r="N20" i="21"/>
  <c r="L20" i="21"/>
  <c r="H20" i="21"/>
  <c r="M20" i="21"/>
  <c r="P20" i="21" s="1"/>
  <c r="O19" i="21"/>
  <c r="N19" i="21"/>
  <c r="L19" i="21"/>
  <c r="K19" i="21"/>
  <c r="H19" i="21"/>
  <c r="M19" i="21" s="1"/>
  <c r="P19" i="21" s="1"/>
  <c r="O18" i="21"/>
  <c r="N18" i="21"/>
  <c r="L18" i="21"/>
  <c r="H18" i="21"/>
  <c r="M18" i="21" s="1"/>
  <c r="P18" i="21" s="1"/>
  <c r="O17" i="21"/>
  <c r="N17" i="21"/>
  <c r="L17" i="21"/>
  <c r="H17" i="21"/>
  <c r="K17" i="21" s="1"/>
  <c r="O16" i="21"/>
  <c r="N16" i="21"/>
  <c r="L16" i="21"/>
  <c r="H16" i="21"/>
  <c r="O14" i="21"/>
  <c r="N14" i="21"/>
  <c r="N30" i="21" s="1"/>
  <c r="L14" i="21"/>
  <c r="H14" i="21"/>
  <c r="K14" i="21" s="1"/>
  <c r="L18" i="33"/>
  <c r="L20" i="33"/>
  <c r="L22" i="33"/>
  <c r="H24" i="33"/>
  <c r="L25" i="33"/>
  <c r="L26" i="33"/>
  <c r="L27" i="33"/>
  <c r="H16" i="33"/>
  <c r="M16" i="33"/>
  <c r="P16" i="33" s="1"/>
  <c r="O28" i="33"/>
  <c r="N28" i="33"/>
  <c r="L28" i="33"/>
  <c r="H28" i="33"/>
  <c r="M28" i="33" s="1"/>
  <c r="P28" i="33" s="1"/>
  <c r="O27" i="33"/>
  <c r="N27" i="33"/>
  <c r="H27" i="33"/>
  <c r="O26" i="33"/>
  <c r="N26" i="33"/>
  <c r="O25" i="33"/>
  <c r="N25" i="33"/>
  <c r="O24" i="33"/>
  <c r="N24" i="33"/>
  <c r="L24" i="33"/>
  <c r="O23" i="33"/>
  <c r="N23" i="33"/>
  <c r="L23" i="33"/>
  <c r="H23" i="33"/>
  <c r="M23" i="33" s="1"/>
  <c r="O22" i="33"/>
  <c r="N22" i="33"/>
  <c r="H22" i="33"/>
  <c r="O21" i="33"/>
  <c r="N21" i="33"/>
  <c r="L21" i="33"/>
  <c r="H21" i="33"/>
  <c r="M21" i="33"/>
  <c r="O20" i="33"/>
  <c r="N20" i="33"/>
  <c r="H20" i="33"/>
  <c r="M20" i="33"/>
  <c r="O19" i="33"/>
  <c r="P19" i="33" s="1"/>
  <c r="N19" i="33"/>
  <c r="L19" i="33"/>
  <c r="H19" i="33"/>
  <c r="M19" i="33" s="1"/>
  <c r="O18" i="33"/>
  <c r="N18" i="33"/>
  <c r="H18" i="33"/>
  <c r="M18" i="33" s="1"/>
  <c r="O17" i="33"/>
  <c r="N17" i="33"/>
  <c r="L17" i="33"/>
  <c r="H17" i="33"/>
  <c r="M17" i="33"/>
  <c r="O16" i="33"/>
  <c r="N16" i="33"/>
  <c r="L16" i="33"/>
  <c r="O14" i="33"/>
  <c r="N14" i="33"/>
  <c r="N30" i="33" s="1"/>
  <c r="L14" i="33"/>
  <c r="H14" i="33"/>
  <c r="M14" i="33"/>
  <c r="O28" i="32"/>
  <c r="N28" i="32"/>
  <c r="L28" i="32"/>
  <c r="H28" i="32"/>
  <c r="M28" i="32" s="1"/>
  <c r="P28" i="32" s="1"/>
  <c r="O27" i="32"/>
  <c r="N27" i="32"/>
  <c r="L27" i="32"/>
  <c r="H27" i="32"/>
  <c r="M27" i="32" s="1"/>
  <c r="P27" i="32" s="1"/>
  <c r="O26" i="32"/>
  <c r="N26" i="32"/>
  <c r="L26" i="32"/>
  <c r="H26" i="32"/>
  <c r="K26" i="32" s="1"/>
  <c r="O25" i="32"/>
  <c r="N25" i="32"/>
  <c r="L25" i="32"/>
  <c r="H25" i="32"/>
  <c r="M25" i="32" s="1"/>
  <c r="P25" i="32" s="1"/>
  <c r="O24" i="32"/>
  <c r="N24" i="32"/>
  <c r="L24" i="32"/>
  <c r="H24" i="32"/>
  <c r="M24" i="32" s="1"/>
  <c r="O23" i="32"/>
  <c r="N23" i="32"/>
  <c r="L23" i="32"/>
  <c r="H23" i="32"/>
  <c r="M23" i="32"/>
  <c r="P23" i="32" s="1"/>
  <c r="O22" i="32"/>
  <c r="N22" i="32"/>
  <c r="L22" i="32"/>
  <c r="H22" i="32"/>
  <c r="K22" i="32" s="1"/>
  <c r="O21" i="32"/>
  <c r="N21" i="32"/>
  <c r="L21" i="32"/>
  <c r="H21" i="32"/>
  <c r="M21" i="32" s="1"/>
  <c r="P21" i="32" s="1"/>
  <c r="O20" i="32"/>
  <c r="N20" i="32"/>
  <c r="L20" i="32"/>
  <c r="K20" i="32"/>
  <c r="H20" i="32"/>
  <c r="M20" i="32" s="1"/>
  <c r="O19" i="32"/>
  <c r="N19" i="32"/>
  <c r="L19" i="32"/>
  <c r="H19" i="32"/>
  <c r="M19" i="32" s="1"/>
  <c r="P19" i="32" s="1"/>
  <c r="O18" i="32"/>
  <c r="N18" i="32"/>
  <c r="L18" i="32"/>
  <c r="H18" i="32"/>
  <c r="K18" i="32" s="1"/>
  <c r="O17" i="32"/>
  <c r="N17" i="32"/>
  <c r="P17" i="32" s="1"/>
  <c r="L17" i="32"/>
  <c r="H17" i="32"/>
  <c r="M17" i="32" s="1"/>
  <c r="O16" i="32"/>
  <c r="N16" i="32"/>
  <c r="L16" i="32"/>
  <c r="H16" i="32"/>
  <c r="K16" i="32" s="1"/>
  <c r="O14" i="32"/>
  <c r="N14" i="32"/>
  <c r="N30" i="32" s="1"/>
  <c r="L14" i="32"/>
  <c r="H14" i="32"/>
  <c r="M14" i="32" s="1"/>
  <c r="O28" i="31"/>
  <c r="N28" i="31"/>
  <c r="L28" i="31"/>
  <c r="H28" i="31"/>
  <c r="O27" i="31"/>
  <c r="N27" i="31"/>
  <c r="L27" i="31"/>
  <c r="H27" i="31"/>
  <c r="M27" i="31" s="1"/>
  <c r="O26" i="31"/>
  <c r="N26" i="31"/>
  <c r="L26" i="31"/>
  <c r="H26" i="31"/>
  <c r="K26" i="31" s="1"/>
  <c r="M26" i="31"/>
  <c r="P26" i="31" s="1"/>
  <c r="O25" i="31"/>
  <c r="N25" i="31"/>
  <c r="L25" i="31"/>
  <c r="H25" i="31"/>
  <c r="M25" i="31" s="1"/>
  <c r="P25" i="31" s="1"/>
  <c r="O24" i="31"/>
  <c r="N24" i="31"/>
  <c r="L24" i="31"/>
  <c r="H24" i="31"/>
  <c r="M24" i="31"/>
  <c r="O23" i="31"/>
  <c r="N23" i="31"/>
  <c r="L23" i="31"/>
  <c r="H23" i="31"/>
  <c r="M23" i="31"/>
  <c r="O22" i="31"/>
  <c r="N22" i="31"/>
  <c r="L22" i="31"/>
  <c r="H22" i="31"/>
  <c r="M22" i="31"/>
  <c r="P22" i="31" s="1"/>
  <c r="O21" i="31"/>
  <c r="N21" i="31"/>
  <c r="L21" i="31"/>
  <c r="H21" i="31"/>
  <c r="M21" i="31" s="1"/>
  <c r="P21" i="31" s="1"/>
  <c r="O20" i="31"/>
  <c r="N20" i="31"/>
  <c r="L20" i="31"/>
  <c r="H20" i="31"/>
  <c r="M20" i="31"/>
  <c r="O19" i="31"/>
  <c r="N19" i="31"/>
  <c r="L19" i="31"/>
  <c r="H19" i="31"/>
  <c r="O18" i="31"/>
  <c r="N18" i="31"/>
  <c r="P18" i="31" s="1"/>
  <c r="L18" i="31"/>
  <c r="H18" i="31"/>
  <c r="M18" i="31" s="1"/>
  <c r="O17" i="31"/>
  <c r="N17" i="31"/>
  <c r="L17" i="31"/>
  <c r="H17" i="31"/>
  <c r="M17" i="31" s="1"/>
  <c r="P17" i="31" s="1"/>
  <c r="O16" i="31"/>
  <c r="N16" i="31"/>
  <c r="L16" i="31"/>
  <c r="H16" i="31"/>
  <c r="M16" i="31"/>
  <c r="O14" i="31"/>
  <c r="O30" i="31" s="1"/>
  <c r="N14" i="31"/>
  <c r="L14" i="31"/>
  <c r="H14" i="31"/>
  <c r="M14" i="31" s="1"/>
  <c r="O28" i="30"/>
  <c r="N28" i="30"/>
  <c r="L28" i="30"/>
  <c r="H28" i="30"/>
  <c r="M28" i="30" s="1"/>
  <c r="O27" i="30"/>
  <c r="N27" i="30"/>
  <c r="L27" i="30"/>
  <c r="K27" i="30"/>
  <c r="H27" i="30"/>
  <c r="M27" i="30" s="1"/>
  <c r="P27" i="30" s="1"/>
  <c r="O26" i="30"/>
  <c r="N26" i="30"/>
  <c r="L26" i="30"/>
  <c r="H26" i="30"/>
  <c r="M26" i="30" s="1"/>
  <c r="P26" i="30" s="1"/>
  <c r="O25" i="30"/>
  <c r="N25" i="30"/>
  <c r="L25" i="30"/>
  <c r="H25" i="30"/>
  <c r="K25" i="30" s="1"/>
  <c r="O24" i="30"/>
  <c r="N24" i="30"/>
  <c r="L24" i="30"/>
  <c r="H24" i="30"/>
  <c r="O23" i="30"/>
  <c r="N23" i="30"/>
  <c r="L23" i="30"/>
  <c r="K23" i="30"/>
  <c r="H23" i="30"/>
  <c r="M23" i="30" s="1"/>
  <c r="O22" i="30"/>
  <c r="N22" i="30"/>
  <c r="L22" i="30"/>
  <c r="H22" i="30"/>
  <c r="M22" i="30"/>
  <c r="P22" i="30" s="1"/>
  <c r="O21" i="30"/>
  <c r="N21" i="30"/>
  <c r="L21" i="30"/>
  <c r="H21" i="30"/>
  <c r="K21" i="30" s="1"/>
  <c r="O20" i="30"/>
  <c r="N20" i="30"/>
  <c r="L20" i="30"/>
  <c r="H20" i="30"/>
  <c r="M20" i="30" s="1"/>
  <c r="O19" i="30"/>
  <c r="N19" i="30"/>
  <c r="L19" i="30"/>
  <c r="K19" i="30"/>
  <c r="H19" i="30"/>
  <c r="M19" i="30" s="1"/>
  <c r="P19" i="30" s="1"/>
  <c r="O18" i="30"/>
  <c r="N18" i="30"/>
  <c r="L18" i="30"/>
  <c r="H18" i="30"/>
  <c r="M18" i="30" s="1"/>
  <c r="P18" i="30" s="1"/>
  <c r="O17" i="30"/>
  <c r="N17" i="30"/>
  <c r="M17" i="30"/>
  <c r="L17" i="30"/>
  <c r="H17" i="30"/>
  <c r="K17" i="30" s="1"/>
  <c r="O16" i="30"/>
  <c r="N16" i="30"/>
  <c r="L16" i="30"/>
  <c r="H16" i="30"/>
  <c r="O14" i="30"/>
  <c r="O30" i="30" s="1"/>
  <c r="N14" i="30"/>
  <c r="L14" i="30"/>
  <c r="H14" i="30"/>
  <c r="M14" i="30"/>
  <c r="H18" i="19"/>
  <c r="M18" i="19" s="1"/>
  <c r="H20" i="19"/>
  <c r="H22" i="19"/>
  <c r="K22" i="19" s="1"/>
  <c r="H24" i="19"/>
  <c r="M24" i="19" s="1"/>
  <c r="P24" i="19" s="1"/>
  <c r="H26" i="19"/>
  <c r="M26" i="19" s="1"/>
  <c r="O28" i="17"/>
  <c r="N28" i="17"/>
  <c r="L28" i="17"/>
  <c r="H28" i="17"/>
  <c r="O27" i="17"/>
  <c r="N27" i="17"/>
  <c r="L27" i="17"/>
  <c r="K27" i="17"/>
  <c r="H27" i="17"/>
  <c r="M27" i="17" s="1"/>
  <c r="O26" i="17"/>
  <c r="N26" i="17"/>
  <c r="L26" i="17"/>
  <c r="H26" i="17"/>
  <c r="M26" i="17" s="1"/>
  <c r="O25" i="17"/>
  <c r="N25" i="17"/>
  <c r="L25" i="17"/>
  <c r="H25" i="17"/>
  <c r="K25" i="17" s="1"/>
  <c r="O24" i="17"/>
  <c r="N24" i="17"/>
  <c r="L24" i="17"/>
  <c r="H24" i="17"/>
  <c r="M24" i="17" s="1"/>
  <c r="O23" i="17"/>
  <c r="N23" i="17"/>
  <c r="L23" i="17"/>
  <c r="K23" i="17"/>
  <c r="H23" i="17"/>
  <c r="M23" i="17" s="1"/>
  <c r="O22" i="17"/>
  <c r="N22" i="17"/>
  <c r="L22" i="17"/>
  <c r="H22" i="17"/>
  <c r="M22" i="17" s="1"/>
  <c r="O21" i="17"/>
  <c r="N21" i="17"/>
  <c r="L21" i="17"/>
  <c r="H21" i="17"/>
  <c r="K21" i="17" s="1"/>
  <c r="O20" i="17"/>
  <c r="N20" i="17"/>
  <c r="L20" i="17"/>
  <c r="H20" i="17"/>
  <c r="O19" i="17"/>
  <c r="N19" i="17"/>
  <c r="L19" i="17"/>
  <c r="H19" i="17"/>
  <c r="M19" i="17" s="1"/>
  <c r="O18" i="17"/>
  <c r="N18" i="17"/>
  <c r="L18" i="17"/>
  <c r="H18" i="17"/>
  <c r="M18" i="17" s="1"/>
  <c r="O17" i="17"/>
  <c r="N17" i="17"/>
  <c r="L17" i="17"/>
  <c r="H17" i="17"/>
  <c r="M17" i="17" s="1"/>
  <c r="O16" i="17"/>
  <c r="N16" i="17"/>
  <c r="L16" i="17"/>
  <c r="H16" i="17"/>
  <c r="M16" i="17" s="1"/>
  <c r="O14" i="17"/>
  <c r="N14" i="17"/>
  <c r="L14" i="17"/>
  <c r="H14" i="17"/>
  <c r="M14" i="17" s="1"/>
  <c r="O27" i="15"/>
  <c r="N27" i="15"/>
  <c r="L27" i="15"/>
  <c r="H27" i="15"/>
  <c r="O26" i="15"/>
  <c r="N26" i="15"/>
  <c r="L26" i="15"/>
  <c r="H26" i="15"/>
  <c r="M26" i="15"/>
  <c r="P26" i="15" s="1"/>
  <c r="O25" i="15"/>
  <c r="N25" i="15"/>
  <c r="L25" i="15"/>
  <c r="H25" i="15"/>
  <c r="M25" i="15" s="1"/>
  <c r="P25" i="15" s="1"/>
  <c r="O24" i="15"/>
  <c r="N24" i="15"/>
  <c r="L24" i="15"/>
  <c r="H24" i="15"/>
  <c r="M24" i="15" s="1"/>
  <c r="P24" i="15" s="1"/>
  <c r="O23" i="15"/>
  <c r="N23" i="15"/>
  <c r="L23" i="15"/>
  <c r="H23" i="15"/>
  <c r="M23" i="15" s="1"/>
  <c r="P23" i="15" s="1"/>
  <c r="O22" i="15"/>
  <c r="N22" i="15"/>
  <c r="P22" i="15" s="1"/>
  <c r="L22" i="15"/>
  <c r="H22" i="15"/>
  <c r="M22" i="15" s="1"/>
  <c r="O21" i="15"/>
  <c r="N21" i="15"/>
  <c r="L21" i="15"/>
  <c r="H21" i="15"/>
  <c r="M21" i="15" s="1"/>
  <c r="O20" i="15"/>
  <c r="N20" i="15"/>
  <c r="L20" i="15"/>
  <c r="H20" i="15"/>
  <c r="M20" i="15" s="1"/>
  <c r="P20" i="15" s="1"/>
  <c r="O19" i="15"/>
  <c r="N19" i="15"/>
  <c r="L19" i="15"/>
  <c r="H19" i="15"/>
  <c r="M19" i="15"/>
  <c r="P19" i="15" s="1"/>
  <c r="O18" i="15"/>
  <c r="N18" i="15"/>
  <c r="L18" i="15"/>
  <c r="H18" i="15"/>
  <c r="M18" i="15" s="1"/>
  <c r="P18" i="15" s="1"/>
  <c r="O17" i="15"/>
  <c r="N17" i="15"/>
  <c r="L17" i="15"/>
  <c r="H17" i="15"/>
  <c r="M17" i="15" s="1"/>
  <c r="P17" i="15" s="1"/>
  <c r="O16" i="15"/>
  <c r="N16" i="15"/>
  <c r="L16" i="15"/>
  <c r="H16" i="15"/>
  <c r="M16" i="15" s="1"/>
  <c r="P16" i="15" s="1"/>
  <c r="O15" i="15"/>
  <c r="N15" i="15"/>
  <c r="L15" i="15"/>
  <c r="H15" i="15"/>
  <c r="M15" i="15" s="1"/>
  <c r="P15" i="15" s="1"/>
  <c r="O13" i="15"/>
  <c r="O29" i="15" s="1"/>
  <c r="O31" i="15" s="1"/>
  <c r="N13" i="15"/>
  <c r="L13" i="15"/>
  <c r="H13" i="15"/>
  <c r="M13" i="15" s="1"/>
  <c r="H17" i="29"/>
  <c r="M17" i="29"/>
  <c r="H19" i="29"/>
  <c r="M19" i="29" s="1"/>
  <c r="P19" i="29" s="1"/>
  <c r="H21" i="29"/>
  <c r="M21" i="29"/>
  <c r="H23" i="29"/>
  <c r="M23" i="29" s="1"/>
  <c r="P23" i="29" s="1"/>
  <c r="H25" i="29"/>
  <c r="M25" i="29"/>
  <c r="H27" i="29"/>
  <c r="M27" i="29" s="1"/>
  <c r="P27" i="29" s="1"/>
  <c r="L18" i="29"/>
  <c r="L20" i="29"/>
  <c r="L22" i="29"/>
  <c r="L24" i="29"/>
  <c r="L26" i="29"/>
  <c r="L16" i="29"/>
  <c r="O28" i="29"/>
  <c r="N28" i="29"/>
  <c r="L28" i="29"/>
  <c r="H28" i="29"/>
  <c r="K28" i="29" s="1"/>
  <c r="N27" i="29"/>
  <c r="O26" i="29"/>
  <c r="P26" i="29" s="1"/>
  <c r="N26" i="29"/>
  <c r="H26" i="29"/>
  <c r="M26" i="29" s="1"/>
  <c r="N25" i="29"/>
  <c r="O24" i="29"/>
  <c r="N24" i="29"/>
  <c r="H24" i="29"/>
  <c r="N23" i="29"/>
  <c r="O22" i="29"/>
  <c r="P22" i="29" s="1"/>
  <c r="N22" i="29"/>
  <c r="H22" i="29"/>
  <c r="M22" i="29" s="1"/>
  <c r="N21" i="29"/>
  <c r="O20" i="29"/>
  <c r="N20" i="29"/>
  <c r="H20" i="29"/>
  <c r="N19" i="29"/>
  <c r="O18" i="29"/>
  <c r="P18" i="29" s="1"/>
  <c r="N18" i="29"/>
  <c r="H18" i="29"/>
  <c r="M18" i="29" s="1"/>
  <c r="N17" i="29"/>
  <c r="O16" i="29"/>
  <c r="N16" i="29"/>
  <c r="H16" i="29"/>
  <c r="M16" i="29"/>
  <c r="P16" i="29" s="1"/>
  <c r="O14" i="29"/>
  <c r="N14" i="29"/>
  <c r="L14" i="29"/>
  <c r="H14" i="29"/>
  <c r="M14" i="29" s="1"/>
  <c r="H14" i="19"/>
  <c r="M14" i="19" s="1"/>
  <c r="K14" i="19"/>
  <c r="L14" i="19"/>
  <c r="N14" i="19"/>
  <c r="O14" i="19"/>
  <c r="H16" i="19"/>
  <c r="L16" i="19"/>
  <c r="N16" i="19"/>
  <c r="O16" i="19"/>
  <c r="H17" i="19"/>
  <c r="K17" i="19" s="1"/>
  <c r="L17" i="19"/>
  <c r="N17" i="19"/>
  <c r="O17" i="19"/>
  <c r="N18" i="19"/>
  <c r="O18" i="19"/>
  <c r="H19" i="19"/>
  <c r="L19" i="19"/>
  <c r="N19" i="19"/>
  <c r="O19" i="19"/>
  <c r="N20" i="19"/>
  <c r="O20" i="19"/>
  <c r="H21" i="19"/>
  <c r="K21" i="19"/>
  <c r="L21" i="19"/>
  <c r="N21" i="19"/>
  <c r="O21" i="19"/>
  <c r="N22" i="19"/>
  <c r="O22" i="19"/>
  <c r="H23" i="19"/>
  <c r="K23" i="19" s="1"/>
  <c r="L23" i="19"/>
  <c r="N23" i="19"/>
  <c r="O23" i="19"/>
  <c r="N24" i="19"/>
  <c r="O24" i="19"/>
  <c r="H25" i="19"/>
  <c r="K25" i="19" s="1"/>
  <c r="L25" i="19"/>
  <c r="N25" i="19"/>
  <c r="O25" i="19"/>
  <c r="N26" i="19"/>
  <c r="O26" i="19"/>
  <c r="H27" i="19"/>
  <c r="K27" i="19" s="1"/>
  <c r="L27" i="19"/>
  <c r="N27" i="19"/>
  <c r="O27" i="19"/>
  <c r="H28" i="19"/>
  <c r="M28" i="19" s="1"/>
  <c r="L28" i="19"/>
  <c r="N28" i="19"/>
  <c r="P28" i="19" s="1"/>
  <c r="O28" i="19"/>
  <c r="H14" i="27"/>
  <c r="K14" i="27" s="1"/>
  <c r="L14" i="27"/>
  <c r="N14" i="27"/>
  <c r="O14" i="27"/>
  <c r="H16" i="27"/>
  <c r="M16" i="27" s="1"/>
  <c r="L16" i="27"/>
  <c r="N16" i="27"/>
  <c r="O16" i="27"/>
  <c r="H17" i="27"/>
  <c r="M17" i="27" s="1"/>
  <c r="P17" i="27" s="1"/>
  <c r="K17" i="27"/>
  <c r="L17" i="27"/>
  <c r="N17" i="27"/>
  <c r="O17" i="27"/>
  <c r="H18" i="27"/>
  <c r="L18" i="27"/>
  <c r="N18" i="27"/>
  <c r="O18" i="27"/>
  <c r="H19" i="27"/>
  <c r="K19" i="27" s="1"/>
  <c r="L19" i="27"/>
  <c r="N19" i="27"/>
  <c r="O19" i="27"/>
  <c r="H20" i="27"/>
  <c r="M20" i="27" s="1"/>
  <c r="P20" i="27" s="1"/>
  <c r="L20" i="27"/>
  <c r="N20" i="27"/>
  <c r="O20" i="27"/>
  <c r="H21" i="27"/>
  <c r="M21" i="27" s="1"/>
  <c r="P21" i="27" s="1"/>
  <c r="K21" i="27"/>
  <c r="L21" i="27"/>
  <c r="N21" i="27"/>
  <c r="O21" i="27"/>
  <c r="H22" i="27"/>
  <c r="L22" i="27"/>
  <c r="N22" i="27"/>
  <c r="O22" i="27"/>
  <c r="H23" i="27"/>
  <c r="K23" i="27"/>
  <c r="L23" i="27"/>
  <c r="M23" i="27"/>
  <c r="P23" i="27" s="1"/>
  <c r="N23" i="27"/>
  <c r="O23" i="27"/>
  <c r="H24" i="27"/>
  <c r="M24" i="27" s="1"/>
  <c r="P24" i="27" s="1"/>
  <c r="L24" i="27"/>
  <c r="N24" i="27"/>
  <c r="O24" i="27"/>
  <c r="H25" i="27"/>
  <c r="K25" i="27" s="1"/>
  <c r="L25" i="27"/>
  <c r="N25" i="27"/>
  <c r="O25" i="27"/>
  <c r="H26" i="27"/>
  <c r="L26" i="27"/>
  <c r="N26" i="27"/>
  <c r="O26" i="27"/>
  <c r="H27" i="27"/>
  <c r="M27" i="27" s="1"/>
  <c r="P27" i="27" s="1"/>
  <c r="K27" i="27"/>
  <c r="L27" i="27"/>
  <c r="N27" i="27"/>
  <c r="O27" i="27"/>
  <c r="H28" i="27"/>
  <c r="M28" i="27" s="1"/>
  <c r="P28" i="27" s="1"/>
  <c r="L28" i="27"/>
  <c r="N28" i="27"/>
  <c r="O28" i="27"/>
  <c r="H14" i="26"/>
  <c r="M14" i="26" s="1"/>
  <c r="K14" i="26"/>
  <c r="L14" i="26"/>
  <c r="N14" i="26"/>
  <c r="O14" i="26"/>
  <c r="H16" i="26"/>
  <c r="L16" i="26"/>
  <c r="N16" i="26"/>
  <c r="O16" i="26"/>
  <c r="H17" i="26"/>
  <c r="K17" i="26" s="1"/>
  <c r="L17" i="26"/>
  <c r="N17" i="26"/>
  <c r="O17" i="26"/>
  <c r="H18" i="26"/>
  <c r="M18" i="26" s="1"/>
  <c r="L18" i="26"/>
  <c r="N18" i="26"/>
  <c r="P18" i="26" s="1"/>
  <c r="O18" i="26"/>
  <c r="H19" i="26"/>
  <c r="M19" i="26" s="1"/>
  <c r="L19" i="26"/>
  <c r="N19" i="26"/>
  <c r="O19" i="26"/>
  <c r="H20" i="26"/>
  <c r="L20" i="26"/>
  <c r="N20" i="26"/>
  <c r="O20" i="26"/>
  <c r="H21" i="26"/>
  <c r="M21" i="26" s="1"/>
  <c r="K21" i="26"/>
  <c r="L21" i="26"/>
  <c r="N21" i="26"/>
  <c r="O21" i="26"/>
  <c r="H22" i="26"/>
  <c r="M22" i="26" s="1"/>
  <c r="L22" i="26"/>
  <c r="N22" i="26"/>
  <c r="P22" i="26" s="1"/>
  <c r="O22" i="26"/>
  <c r="H23" i="26"/>
  <c r="M23" i="26" s="1"/>
  <c r="P23" i="26" s="1"/>
  <c r="K23" i="26"/>
  <c r="L23" i="26"/>
  <c r="N23" i="26"/>
  <c r="O23" i="26"/>
  <c r="H24" i="26"/>
  <c r="L24" i="26"/>
  <c r="N24" i="26"/>
  <c r="O24" i="26"/>
  <c r="H25" i="26"/>
  <c r="K25" i="26" s="1"/>
  <c r="L25" i="26"/>
  <c r="N25" i="26"/>
  <c r="O25" i="26"/>
  <c r="H26" i="26"/>
  <c r="M26" i="26" s="1"/>
  <c r="L26" i="26"/>
  <c r="N26" i="26"/>
  <c r="P26" i="26" s="1"/>
  <c r="O26" i="26"/>
  <c r="H27" i="26"/>
  <c r="M27" i="26" s="1"/>
  <c r="P27" i="26" s="1"/>
  <c r="K27" i="26"/>
  <c r="L27" i="26"/>
  <c r="N27" i="26"/>
  <c r="O27" i="26"/>
  <c r="H28" i="26"/>
  <c r="L28" i="26"/>
  <c r="N28" i="26"/>
  <c r="O28" i="26"/>
  <c r="L16" i="25"/>
  <c r="O21" i="25"/>
  <c r="O23" i="25" s="1"/>
  <c r="H17" i="25"/>
  <c r="M17" i="25" s="1"/>
  <c r="L17" i="25"/>
  <c r="N17" i="25"/>
  <c r="O17" i="25"/>
  <c r="P17" i="25"/>
  <c r="H18" i="25"/>
  <c r="K18" i="25"/>
  <c r="L18" i="25"/>
  <c r="M18" i="25"/>
  <c r="P18" i="25" s="1"/>
  <c r="N18" i="25"/>
  <c r="O18" i="25"/>
  <c r="H19" i="25"/>
  <c r="L19" i="25"/>
  <c r="N19" i="25"/>
  <c r="O19" i="25"/>
  <c r="C10" i="1"/>
  <c r="C11" i="1"/>
  <c r="C13" i="1"/>
  <c r="C17" i="1" s="1"/>
  <c r="C27" i="1"/>
  <c r="C29" i="1"/>
  <c r="C30" i="1"/>
  <c r="C34" i="1"/>
  <c r="L17" i="29"/>
  <c r="O17" i="29"/>
  <c r="P17" i="29"/>
  <c r="L19" i="29"/>
  <c r="O19" i="29"/>
  <c r="L21" i="29"/>
  <c r="O21" i="29"/>
  <c r="P21" i="29" s="1"/>
  <c r="L23" i="29"/>
  <c r="O23" i="29"/>
  <c r="L25" i="29"/>
  <c r="O25" i="29"/>
  <c r="L27" i="29"/>
  <c r="O27" i="29"/>
  <c r="K18" i="29"/>
  <c r="K22" i="29"/>
  <c r="K26" i="29"/>
  <c r="K16" i="29"/>
  <c r="K14" i="29"/>
  <c r="K17" i="29"/>
  <c r="K21" i="29"/>
  <c r="K25" i="29"/>
  <c r="K18" i="21"/>
  <c r="K20" i="21"/>
  <c r="K22" i="21"/>
  <c r="K26" i="21"/>
  <c r="K28" i="21"/>
  <c r="H25" i="33"/>
  <c r="K17" i="33"/>
  <c r="P21" i="33"/>
  <c r="H26" i="33"/>
  <c r="K26" i="33" s="1"/>
  <c r="K14" i="33"/>
  <c r="K19" i="33"/>
  <c r="K21" i="33"/>
  <c r="K16" i="33"/>
  <c r="K18" i="33"/>
  <c r="K20" i="33"/>
  <c r="K14" i="32"/>
  <c r="K17" i="32"/>
  <c r="K19" i="32"/>
  <c r="K23" i="32"/>
  <c r="K25" i="32"/>
  <c r="P16" i="31"/>
  <c r="K14" i="31"/>
  <c r="K23" i="31"/>
  <c r="K16" i="31"/>
  <c r="K20" i="31"/>
  <c r="K22" i="31"/>
  <c r="K24" i="31"/>
  <c r="K14" i="30"/>
  <c r="K18" i="30"/>
  <c r="K22" i="30"/>
  <c r="K26" i="30"/>
  <c r="K28" i="30"/>
  <c r="K24" i="19"/>
  <c r="M22" i="19"/>
  <c r="P22" i="19"/>
  <c r="K20" i="19"/>
  <c r="M20" i="19"/>
  <c r="L26" i="19"/>
  <c r="M25" i="19"/>
  <c r="L24" i="19"/>
  <c r="L22" i="19"/>
  <c r="M21" i="19"/>
  <c r="L20" i="19"/>
  <c r="L18" i="19"/>
  <c r="K14" i="17"/>
  <c r="K17" i="17"/>
  <c r="K16" i="17"/>
  <c r="K22" i="17"/>
  <c r="K24" i="17"/>
  <c r="K26" i="17"/>
  <c r="K16" i="15"/>
  <c r="K20" i="15"/>
  <c r="K22" i="15"/>
  <c r="K24" i="15"/>
  <c r="K26" i="15"/>
  <c r="P21" i="15"/>
  <c r="K15" i="15"/>
  <c r="K17" i="15"/>
  <c r="K19" i="15"/>
  <c r="K21" i="15"/>
  <c r="K23" i="15"/>
  <c r="K25" i="15"/>
  <c r="M26" i="33"/>
  <c r="P26" i="33" s="1"/>
  <c r="P16" i="22"/>
  <c r="K18" i="22"/>
  <c r="K20" i="22"/>
  <c r="K22" i="22"/>
  <c r="K24" i="22"/>
  <c r="K26" i="22"/>
  <c r="K14" i="24"/>
  <c r="K23" i="24"/>
  <c r="K18" i="24"/>
  <c r="K20" i="24"/>
  <c r="K22" i="24"/>
  <c r="K26" i="24"/>
  <c r="K16" i="44"/>
  <c r="K18" i="44"/>
  <c r="K20" i="44"/>
  <c r="K22" i="44"/>
  <c r="K24" i="44"/>
  <c r="K26" i="44"/>
  <c r="K28" i="44"/>
  <c r="P16" i="43"/>
  <c r="K18" i="43"/>
  <c r="K20" i="43"/>
  <c r="K22" i="43"/>
  <c r="K24" i="43"/>
  <c r="K28" i="43"/>
  <c r="K14" i="42"/>
  <c r="K21" i="42"/>
  <c r="K16" i="42"/>
  <c r="K18" i="42"/>
  <c r="K20" i="42"/>
  <c r="K22" i="42"/>
  <c r="K24" i="42"/>
  <c r="K26" i="42"/>
  <c r="K17" i="23"/>
  <c r="K19" i="23"/>
  <c r="K21" i="23"/>
  <c r="K23" i="23"/>
  <c r="K25" i="23"/>
  <c r="K27" i="23"/>
  <c r="P16" i="23"/>
  <c r="K16" i="23"/>
  <c r="K18" i="23"/>
  <c r="K20" i="23"/>
  <c r="K22" i="23"/>
  <c r="K26" i="23"/>
  <c r="P16" i="41"/>
  <c r="K17" i="41"/>
  <c r="K19" i="41"/>
  <c r="K21" i="41"/>
  <c r="K23" i="41"/>
  <c r="K25" i="41"/>
  <c r="K27" i="41"/>
  <c r="P16" i="40"/>
  <c r="K16" i="40"/>
  <c r="K18" i="40"/>
  <c r="K24" i="40"/>
  <c r="K26" i="40"/>
  <c r="K21" i="37"/>
  <c r="K18" i="37"/>
  <c r="K20" i="37"/>
  <c r="K22" i="37"/>
  <c r="K24" i="37"/>
  <c r="K28" i="37"/>
  <c r="K16" i="38"/>
  <c r="K18" i="38"/>
  <c r="K20" i="38"/>
  <c r="K24" i="38"/>
  <c r="K28" i="38"/>
  <c r="K19" i="20"/>
  <c r="K21" i="20"/>
  <c r="K25" i="20"/>
  <c r="K27" i="20"/>
  <c r="P16" i="35"/>
  <c r="K23" i="35"/>
  <c r="K25" i="35"/>
  <c r="K27" i="35"/>
  <c r="K16" i="35"/>
  <c r="K18" i="35"/>
  <c r="K20" i="35"/>
  <c r="K24" i="35"/>
  <c r="K26" i="35"/>
  <c r="K28" i="35"/>
  <c r="K28" i="22" l="1"/>
  <c r="L30" i="22"/>
  <c r="P19" i="22"/>
  <c r="K23" i="22"/>
  <c r="N30" i="22"/>
  <c r="P20" i="22"/>
  <c r="P24" i="22"/>
  <c r="K16" i="22"/>
  <c r="O30" i="22"/>
  <c r="O32" i="22" s="1"/>
  <c r="K28" i="24"/>
  <c r="N30" i="24"/>
  <c r="N31" i="24" s="1"/>
  <c r="P31" i="24" s="1"/>
  <c r="K17" i="24"/>
  <c r="O30" i="24"/>
  <c r="O32" i="24" s="1"/>
  <c r="P20" i="24"/>
  <c r="M21" i="24"/>
  <c r="M25" i="24"/>
  <c r="P25" i="24" s="1"/>
  <c r="K24" i="24"/>
  <c r="K16" i="24"/>
  <c r="P14" i="24"/>
  <c r="K27" i="24"/>
  <c r="P21" i="44"/>
  <c r="O32" i="44"/>
  <c r="P16" i="44"/>
  <c r="L30" i="44"/>
  <c r="P22" i="44"/>
  <c r="N30" i="44"/>
  <c r="K27" i="43"/>
  <c r="K26" i="43"/>
  <c r="N30" i="43"/>
  <c r="P18" i="43"/>
  <c r="P19" i="43"/>
  <c r="L30" i="43"/>
  <c r="P28" i="43"/>
  <c r="O30" i="43"/>
  <c r="O32" i="43" s="1"/>
  <c r="M17" i="43"/>
  <c r="P17" i="43" s="1"/>
  <c r="P20" i="43"/>
  <c r="P26" i="42"/>
  <c r="O30" i="42"/>
  <c r="N32" i="42"/>
  <c r="K28" i="42"/>
  <c r="P14" i="42"/>
  <c r="P20" i="42"/>
  <c r="L30" i="42"/>
  <c r="M23" i="42"/>
  <c r="P23" i="42" s="1"/>
  <c r="K28" i="23"/>
  <c r="L30" i="23"/>
  <c r="K14" i="23"/>
  <c r="N30" i="23"/>
  <c r="N31" i="23" s="1"/>
  <c r="P31" i="23" s="1"/>
  <c r="P26" i="23"/>
  <c r="P27" i="23"/>
  <c r="M30" i="23"/>
  <c r="M32" i="23" s="1"/>
  <c r="M33" i="23" s="1"/>
  <c r="P33" i="23" s="1"/>
  <c r="K24" i="23"/>
  <c r="O30" i="23"/>
  <c r="O32" i="23" s="1"/>
  <c r="P25" i="23"/>
  <c r="K14" i="41"/>
  <c r="L30" i="41"/>
  <c r="K16" i="41"/>
  <c r="P17" i="41"/>
  <c r="M28" i="41"/>
  <c r="P28" i="41" s="1"/>
  <c r="N30" i="41"/>
  <c r="N31" i="41" s="1"/>
  <c r="N32" i="41" s="1"/>
  <c r="P19" i="41"/>
  <c r="P25" i="41"/>
  <c r="P14" i="41"/>
  <c r="O30" i="41"/>
  <c r="O32" i="40"/>
  <c r="K22" i="40"/>
  <c r="P18" i="40"/>
  <c r="K23" i="40"/>
  <c r="L30" i="40"/>
  <c r="P25" i="40"/>
  <c r="P26" i="40"/>
  <c r="K28" i="40"/>
  <c r="N30" i="40"/>
  <c r="K19" i="40"/>
  <c r="P20" i="40"/>
  <c r="M14" i="37"/>
  <c r="P14" i="37" s="1"/>
  <c r="N30" i="37"/>
  <c r="K27" i="37"/>
  <c r="P28" i="37"/>
  <c r="K26" i="37"/>
  <c r="O30" i="37"/>
  <c r="P18" i="37"/>
  <c r="K16" i="37"/>
  <c r="K22" i="38"/>
  <c r="L30" i="38"/>
  <c r="P17" i="38"/>
  <c r="N30" i="38"/>
  <c r="P18" i="38"/>
  <c r="M23" i="38"/>
  <c r="P23" i="38" s="1"/>
  <c r="K26" i="38"/>
  <c r="P14" i="38"/>
  <c r="O30" i="38"/>
  <c r="P20" i="20"/>
  <c r="P15" i="20"/>
  <c r="P16" i="20"/>
  <c r="L29" i="20"/>
  <c r="M23" i="20"/>
  <c r="P23" i="20" s="1"/>
  <c r="K16" i="20"/>
  <c r="P17" i="20"/>
  <c r="P19" i="20"/>
  <c r="K17" i="20"/>
  <c r="P13" i="20"/>
  <c r="O29" i="20"/>
  <c r="O31" i="20" s="1"/>
  <c r="K24" i="20"/>
  <c r="P25" i="20"/>
  <c r="N29" i="20"/>
  <c r="K15" i="20"/>
  <c r="K13" i="20"/>
  <c r="K20" i="20"/>
  <c r="N30" i="35"/>
  <c r="N31" i="35" s="1"/>
  <c r="N32" i="35" s="1"/>
  <c r="K22" i="35"/>
  <c r="O30" i="35"/>
  <c r="K24" i="21"/>
  <c r="O30" i="21"/>
  <c r="O32" i="21" s="1"/>
  <c r="K25" i="21"/>
  <c r="P26" i="21"/>
  <c r="K21" i="21"/>
  <c r="N31" i="21"/>
  <c r="P31" i="21" s="1"/>
  <c r="L30" i="21"/>
  <c r="P22" i="21"/>
  <c r="M27" i="21"/>
  <c r="P27" i="21" s="1"/>
  <c r="O30" i="33"/>
  <c r="O32" i="33" s="1"/>
  <c r="P18" i="33"/>
  <c r="P17" i="33"/>
  <c r="P23" i="33"/>
  <c r="K28" i="33"/>
  <c r="P14" i="33"/>
  <c r="L30" i="33"/>
  <c r="P20" i="33"/>
  <c r="K27" i="32"/>
  <c r="O30" i="32"/>
  <c r="P24" i="32"/>
  <c r="K28" i="32"/>
  <c r="P14" i="32"/>
  <c r="K24" i="32"/>
  <c r="L30" i="32"/>
  <c r="P24" i="31"/>
  <c r="K27" i="31"/>
  <c r="K25" i="31"/>
  <c r="P14" i="31"/>
  <c r="K17" i="31"/>
  <c r="P23" i="31"/>
  <c r="P27" i="31"/>
  <c r="L30" i="31"/>
  <c r="P20" i="31"/>
  <c r="K18" i="31"/>
  <c r="K21" i="31"/>
  <c r="N30" i="31"/>
  <c r="K20" i="30"/>
  <c r="P23" i="30"/>
  <c r="P14" i="30"/>
  <c r="L30" i="30"/>
  <c r="P20" i="30"/>
  <c r="N30" i="30"/>
  <c r="P17" i="30"/>
  <c r="P28" i="30"/>
  <c r="P14" i="19"/>
  <c r="M23" i="19"/>
  <c r="P23" i="19" s="1"/>
  <c r="O30" i="19"/>
  <c r="O32" i="19" s="1"/>
  <c r="P21" i="19"/>
  <c r="P20" i="19"/>
  <c r="N30" i="19"/>
  <c r="N31" i="19" s="1"/>
  <c r="P31" i="19" s="1"/>
  <c r="L30" i="19"/>
  <c r="M27" i="19"/>
  <c r="P27" i="19" s="1"/>
  <c r="M17" i="19"/>
  <c r="P17" i="19" s="1"/>
  <c r="P25" i="19"/>
  <c r="P26" i="19"/>
  <c r="P18" i="19"/>
  <c r="P18" i="17"/>
  <c r="P19" i="17"/>
  <c r="O30" i="17"/>
  <c r="K19" i="17"/>
  <c r="P22" i="17"/>
  <c r="P23" i="17"/>
  <c r="P16" i="17"/>
  <c r="P26" i="17"/>
  <c r="K18" i="17"/>
  <c r="O32" i="17"/>
  <c r="L30" i="17"/>
  <c r="P14" i="17"/>
  <c r="N30" i="17"/>
  <c r="P24" i="17"/>
  <c r="P13" i="15"/>
  <c r="K13" i="15"/>
  <c r="L29" i="15"/>
  <c r="K18" i="15"/>
  <c r="N29" i="15"/>
  <c r="L30" i="29"/>
  <c r="N30" i="29"/>
  <c r="K19" i="29"/>
  <c r="K23" i="29"/>
  <c r="P25" i="29"/>
  <c r="O30" i="29"/>
  <c r="N30" i="27"/>
  <c r="M25" i="27"/>
  <c r="P25" i="27" s="1"/>
  <c r="M19" i="27"/>
  <c r="M14" i="27"/>
  <c r="L30" i="27"/>
  <c r="O30" i="27"/>
  <c r="O32" i="27" s="1"/>
  <c r="P14" i="26"/>
  <c r="L30" i="26"/>
  <c r="M25" i="26"/>
  <c r="P25" i="26" s="1"/>
  <c r="M17" i="26"/>
  <c r="N30" i="26"/>
  <c r="N32" i="26" s="1"/>
  <c r="O30" i="26"/>
  <c r="P31" i="35"/>
  <c r="K19" i="26"/>
  <c r="P19" i="26"/>
  <c r="N31" i="33"/>
  <c r="P31" i="33" s="1"/>
  <c r="M25" i="33"/>
  <c r="P25" i="33" s="1"/>
  <c r="K25" i="33"/>
  <c r="K21" i="32"/>
  <c r="C12" i="1"/>
  <c r="C22" i="1"/>
  <c r="K20" i="26"/>
  <c r="M20" i="26"/>
  <c r="P20" i="26" s="1"/>
  <c r="O32" i="26"/>
  <c r="K18" i="27"/>
  <c r="M18" i="27"/>
  <c r="P18" i="27" s="1"/>
  <c r="K16" i="19"/>
  <c r="M16" i="19"/>
  <c r="M30" i="19" s="1"/>
  <c r="M20" i="29"/>
  <c r="P20" i="29" s="1"/>
  <c r="K20" i="29"/>
  <c r="M27" i="15"/>
  <c r="M29" i="15" s="1"/>
  <c r="K27" i="15"/>
  <c r="P17" i="17"/>
  <c r="M20" i="17"/>
  <c r="P20" i="17" s="1"/>
  <c r="K20" i="17"/>
  <c r="M24" i="30"/>
  <c r="P24" i="30" s="1"/>
  <c r="K24" i="30"/>
  <c r="O32" i="32"/>
  <c r="M22" i="33"/>
  <c r="M30" i="33" s="1"/>
  <c r="K22" i="33"/>
  <c r="M24" i="33"/>
  <c r="P24" i="33" s="1"/>
  <c r="K24" i="33"/>
  <c r="K26" i="20"/>
  <c r="M26" i="20"/>
  <c r="P26" i="20" s="1"/>
  <c r="K24" i="26"/>
  <c r="M24" i="26"/>
  <c r="P24" i="26" s="1"/>
  <c r="N31" i="29"/>
  <c r="P31" i="29" s="1"/>
  <c r="K18" i="19"/>
  <c r="K19" i="25"/>
  <c r="M19" i="25"/>
  <c r="P19" i="25" s="1"/>
  <c r="N31" i="26"/>
  <c r="P31" i="26" s="1"/>
  <c r="P21" i="26"/>
  <c r="K16" i="26"/>
  <c r="M16" i="26"/>
  <c r="M30" i="26" s="1"/>
  <c r="P19" i="27"/>
  <c r="K19" i="19"/>
  <c r="M19" i="19"/>
  <c r="P19" i="19" s="1"/>
  <c r="P14" i="29"/>
  <c r="M24" i="29"/>
  <c r="P24" i="29" s="1"/>
  <c r="K24" i="29"/>
  <c r="M16" i="30"/>
  <c r="K16" i="30"/>
  <c r="M22" i="32"/>
  <c r="P22" i="32" s="1"/>
  <c r="M16" i="21"/>
  <c r="K16" i="21"/>
  <c r="K25" i="44"/>
  <c r="M25" i="44"/>
  <c r="P25" i="44" s="1"/>
  <c r="P21" i="25"/>
  <c r="K22" i="27"/>
  <c r="M22" i="27"/>
  <c r="P22" i="27" s="1"/>
  <c r="P16" i="27"/>
  <c r="M28" i="17"/>
  <c r="P28" i="17" s="1"/>
  <c r="K28" i="17"/>
  <c r="K21" i="40"/>
  <c r="M21" i="40"/>
  <c r="P21" i="40" s="1"/>
  <c r="N32" i="23"/>
  <c r="K20" i="40"/>
  <c r="K26" i="19"/>
  <c r="N31" i="30"/>
  <c r="P31" i="30" s="1"/>
  <c r="K23" i="33"/>
  <c r="K27" i="29"/>
  <c r="C20" i="1"/>
  <c r="K28" i="26"/>
  <c r="M28" i="26"/>
  <c r="P28" i="26" s="1"/>
  <c r="P17" i="26"/>
  <c r="K26" i="27"/>
  <c r="M26" i="27"/>
  <c r="P26" i="27" s="1"/>
  <c r="P14" i="27"/>
  <c r="P30" i="27" s="1"/>
  <c r="O32" i="29"/>
  <c r="M21" i="17"/>
  <c r="P21" i="17" s="1"/>
  <c r="P27" i="17"/>
  <c r="O32" i="30"/>
  <c r="M25" i="30"/>
  <c r="P25" i="30" s="1"/>
  <c r="O32" i="31"/>
  <c r="M19" i="31"/>
  <c r="M30" i="31" s="1"/>
  <c r="K19" i="31"/>
  <c r="M28" i="31"/>
  <c r="P28" i="31" s="1"/>
  <c r="K28" i="31"/>
  <c r="P20" i="32"/>
  <c r="M27" i="33"/>
  <c r="P27" i="33" s="1"/>
  <c r="K27" i="33"/>
  <c r="M14" i="21"/>
  <c r="P21" i="20"/>
  <c r="O32" i="37"/>
  <c r="P24" i="37"/>
  <c r="K17" i="25"/>
  <c r="K26" i="26"/>
  <c r="K22" i="26"/>
  <c r="K18" i="26"/>
  <c r="K28" i="27"/>
  <c r="K24" i="27"/>
  <c r="K20" i="27"/>
  <c r="K16" i="27"/>
  <c r="K28" i="19"/>
  <c r="P25" i="21"/>
  <c r="O32" i="35"/>
  <c r="M21" i="35"/>
  <c r="P21" i="35" s="1"/>
  <c r="K21" i="35"/>
  <c r="O32" i="38"/>
  <c r="P21" i="38"/>
  <c r="K14" i="44"/>
  <c r="M14" i="44"/>
  <c r="M28" i="29"/>
  <c r="P28" i="29" s="1"/>
  <c r="M25" i="17"/>
  <c r="P25" i="17" s="1"/>
  <c r="M21" i="30"/>
  <c r="P21" i="30" s="1"/>
  <c r="M16" i="32"/>
  <c r="M30" i="32" s="1"/>
  <c r="M18" i="32"/>
  <c r="P18" i="32" s="1"/>
  <c r="M26" i="32"/>
  <c r="P26" i="32" s="1"/>
  <c r="M17" i="21"/>
  <c r="P17" i="21" s="1"/>
  <c r="K20" i="41"/>
  <c r="M20" i="41"/>
  <c r="M30" i="41" s="1"/>
  <c r="M18" i="20"/>
  <c r="P24" i="20"/>
  <c r="P27" i="37"/>
  <c r="M17" i="40"/>
  <c r="P19" i="40"/>
  <c r="M14" i="35"/>
  <c r="M17" i="35"/>
  <c r="M19" i="37"/>
  <c r="P26" i="41"/>
  <c r="P23" i="23"/>
  <c r="K19" i="24"/>
  <c r="M19" i="24"/>
  <c r="M30" i="24" s="1"/>
  <c r="P21" i="24"/>
  <c r="P27" i="22"/>
  <c r="M23" i="21"/>
  <c r="P23" i="21" s="1"/>
  <c r="M22" i="20"/>
  <c r="P22" i="20" s="1"/>
  <c r="M19" i="38"/>
  <c r="M30" i="38" s="1"/>
  <c r="M27" i="38"/>
  <c r="P27" i="38" s="1"/>
  <c r="M25" i="37"/>
  <c r="P25" i="37" s="1"/>
  <c r="M14" i="40"/>
  <c r="O32" i="41"/>
  <c r="K25" i="40"/>
  <c r="P18" i="41"/>
  <c r="O32" i="42"/>
  <c r="K19" i="42"/>
  <c r="M19" i="42"/>
  <c r="M30" i="42" s="1"/>
  <c r="M25" i="42"/>
  <c r="P25" i="42" s="1"/>
  <c r="M21" i="43"/>
  <c r="P27" i="43"/>
  <c r="P23" i="44"/>
  <c r="K22" i="41"/>
  <c r="M24" i="41"/>
  <c r="P24" i="41" s="1"/>
  <c r="K27" i="42"/>
  <c r="M14" i="43"/>
  <c r="K23" i="43"/>
  <c r="M17" i="44"/>
  <c r="K19" i="44"/>
  <c r="K27" i="44"/>
  <c r="M14" i="22"/>
  <c r="M17" i="22"/>
  <c r="M25" i="22"/>
  <c r="P25" i="22" s="1"/>
  <c r="P14" i="22" l="1"/>
  <c r="M30" i="22"/>
  <c r="N32" i="24"/>
  <c r="P14" i="44"/>
  <c r="M30" i="44"/>
  <c r="M32" i="44" s="1"/>
  <c r="M33" i="44" s="1"/>
  <c r="P33" i="44" s="1"/>
  <c r="P14" i="43"/>
  <c r="M30" i="43"/>
  <c r="P30" i="23"/>
  <c r="P32" i="23" s="1"/>
  <c r="P31" i="41"/>
  <c r="P14" i="40"/>
  <c r="M30" i="40"/>
  <c r="M30" i="37"/>
  <c r="M29" i="20"/>
  <c r="P14" i="35"/>
  <c r="M30" i="35"/>
  <c r="P14" i="21"/>
  <c r="M30" i="21"/>
  <c r="N32" i="21"/>
  <c r="N31" i="31"/>
  <c r="P31" i="31" s="1"/>
  <c r="M30" i="30"/>
  <c r="N32" i="19"/>
  <c r="M30" i="17"/>
  <c r="P30" i="17"/>
  <c r="M30" i="29"/>
  <c r="P30" i="29"/>
  <c r="M30" i="27"/>
  <c r="P32" i="29"/>
  <c r="P35" i="29" s="1"/>
  <c r="M32" i="21"/>
  <c r="M33" i="21" s="1"/>
  <c r="P33" i="21" s="1"/>
  <c r="P16" i="21"/>
  <c r="P21" i="43"/>
  <c r="M32" i="43"/>
  <c r="M33" i="43" s="1"/>
  <c r="P33" i="43" s="1"/>
  <c r="N31" i="22"/>
  <c r="P31" i="22" s="1"/>
  <c r="M32" i="35"/>
  <c r="M33" i="35" s="1"/>
  <c r="P33" i="35" s="1"/>
  <c r="P17" i="35"/>
  <c r="N31" i="40"/>
  <c r="P31" i="40" s="1"/>
  <c r="P20" i="41"/>
  <c r="M32" i="41"/>
  <c r="M33" i="41" s="1"/>
  <c r="P33" i="41" s="1"/>
  <c r="M32" i="32"/>
  <c r="M33" i="32" s="1"/>
  <c r="P33" i="32" s="1"/>
  <c r="P16" i="32"/>
  <c r="P30" i="32" s="1"/>
  <c r="N31" i="38"/>
  <c r="P31" i="38" s="1"/>
  <c r="N32" i="30"/>
  <c r="N31" i="27"/>
  <c r="P31" i="27" s="1"/>
  <c r="P32" i="27" s="1"/>
  <c r="P22" i="33"/>
  <c r="M32" i="33"/>
  <c r="M33" i="33" s="1"/>
  <c r="P33" i="33" s="1"/>
  <c r="P19" i="24"/>
  <c r="P30" i="24" s="1"/>
  <c r="M32" i="24"/>
  <c r="M33" i="24" s="1"/>
  <c r="P33" i="24" s="1"/>
  <c r="P17" i="40"/>
  <c r="M32" i="40"/>
  <c r="M33" i="40" s="1"/>
  <c r="P33" i="40" s="1"/>
  <c r="M32" i="30"/>
  <c r="M33" i="30" s="1"/>
  <c r="P33" i="30" s="1"/>
  <c r="P16" i="30"/>
  <c r="N31" i="43"/>
  <c r="P31" i="43" s="1"/>
  <c r="P18" i="20"/>
  <c r="P29" i="20" s="1"/>
  <c r="M31" i="20"/>
  <c r="M32" i="20" s="1"/>
  <c r="P32" i="20" s="1"/>
  <c r="N31" i="17"/>
  <c r="P31" i="17" s="1"/>
  <c r="P22" i="25"/>
  <c r="P23" i="25" s="1"/>
  <c r="P27" i="15"/>
  <c r="P29" i="15" s="1"/>
  <c r="M31" i="15"/>
  <c r="M32" i="15" s="1"/>
  <c r="P32" i="15" s="1"/>
  <c r="M32" i="29"/>
  <c r="M33" i="29" s="1"/>
  <c r="P33" i="29" s="1"/>
  <c r="P19" i="42"/>
  <c r="M32" i="42"/>
  <c r="M33" i="42" s="1"/>
  <c r="P33" i="42" s="1"/>
  <c r="P19" i="37"/>
  <c r="P30" i="37" s="1"/>
  <c r="M32" i="37"/>
  <c r="M33" i="37" s="1"/>
  <c r="P33" i="37" s="1"/>
  <c r="P19" i="38"/>
  <c r="P30" i="38" s="1"/>
  <c r="M32" i="38"/>
  <c r="M33" i="38" s="1"/>
  <c r="P33" i="38" s="1"/>
  <c r="P17" i="22"/>
  <c r="M32" i="22"/>
  <c r="M33" i="22" s="1"/>
  <c r="P33" i="22" s="1"/>
  <c r="P17" i="44"/>
  <c r="N31" i="44"/>
  <c r="P31" i="44" s="1"/>
  <c r="N30" i="20"/>
  <c r="P30" i="20" s="1"/>
  <c r="N31" i="37"/>
  <c r="P31" i="37" s="1"/>
  <c r="N31" i="32"/>
  <c r="P31" i="32" s="1"/>
  <c r="P19" i="31"/>
  <c r="M32" i="31"/>
  <c r="M33" i="31" s="1"/>
  <c r="P33" i="31" s="1"/>
  <c r="P16" i="26"/>
  <c r="M32" i="26"/>
  <c r="M33" i="26" s="1"/>
  <c r="P33" i="26" s="1"/>
  <c r="N32" i="29"/>
  <c r="M32" i="17"/>
  <c r="M33" i="17" s="1"/>
  <c r="P33" i="17" s="1"/>
  <c r="N30" i="15"/>
  <c r="P30" i="15" s="1"/>
  <c r="M32" i="19"/>
  <c r="M33" i="19" s="1"/>
  <c r="P33" i="19" s="1"/>
  <c r="P16" i="19"/>
  <c r="M32" i="27"/>
  <c r="M33" i="27" s="1"/>
  <c r="P33" i="27" s="1"/>
  <c r="N32" i="33"/>
  <c r="M21" i="25"/>
  <c r="P24" i="25" s="1"/>
  <c r="P30" i="22" l="1"/>
  <c r="P32" i="24"/>
  <c r="P30" i="44"/>
  <c r="P30" i="43"/>
  <c r="P30" i="42"/>
  <c r="P32" i="42" s="1"/>
  <c r="P36" i="23"/>
  <c r="C32" i="13" s="1"/>
  <c r="P35" i="23"/>
  <c r="P34" i="23"/>
  <c r="P30" i="41"/>
  <c r="P32" i="41" s="1"/>
  <c r="P30" i="40"/>
  <c r="P30" i="35"/>
  <c r="P32" i="35" s="1"/>
  <c r="P30" i="21"/>
  <c r="P32" i="21" s="1"/>
  <c r="P30" i="33"/>
  <c r="P32" i="33" s="1"/>
  <c r="N32" i="31"/>
  <c r="P30" i="31"/>
  <c r="P32" i="31" s="1"/>
  <c r="P30" i="30"/>
  <c r="P32" i="30" s="1"/>
  <c r="P30" i="19"/>
  <c r="P32" i="19" s="1"/>
  <c r="P34" i="29"/>
  <c r="P30" i="26"/>
  <c r="P32" i="26" s="1"/>
  <c r="P32" i="22"/>
  <c r="P36" i="22" s="1"/>
  <c r="C37" i="13" s="1"/>
  <c r="P32" i="37"/>
  <c r="P35" i="37" s="1"/>
  <c r="N32" i="37"/>
  <c r="N31" i="20"/>
  <c r="P31" i="20"/>
  <c r="P34" i="20" s="1"/>
  <c r="N32" i="32"/>
  <c r="N32" i="17"/>
  <c r="P31" i="15"/>
  <c r="C18" i="13" s="1"/>
  <c r="C17" i="13"/>
  <c r="N32" i="27"/>
  <c r="N23" i="25"/>
  <c r="C14" i="13"/>
  <c r="C38" i="13" s="1"/>
  <c r="P34" i="27"/>
  <c r="P35" i="27"/>
  <c r="C16" i="13"/>
  <c r="P34" i="15"/>
  <c r="P33" i="15"/>
  <c r="P32" i="43"/>
  <c r="N31" i="15"/>
  <c r="N32" i="44"/>
  <c r="P35" i="22"/>
  <c r="N32" i="43"/>
  <c r="P32" i="40"/>
  <c r="P32" i="32"/>
  <c r="N32" i="40"/>
  <c r="N32" i="22"/>
  <c r="P32" i="17"/>
  <c r="P32" i="38"/>
  <c r="P36" i="37"/>
  <c r="C29" i="13" s="1"/>
  <c r="P32" i="44"/>
  <c r="P33" i="20"/>
  <c r="P36" i="24"/>
  <c r="C36" i="13" s="1"/>
  <c r="P34" i="24"/>
  <c r="P35" i="24"/>
  <c r="N32" i="38"/>
  <c r="P34" i="42" l="1"/>
  <c r="P35" i="42"/>
  <c r="P36" i="42"/>
  <c r="C33" i="13" s="1"/>
  <c r="P36" i="41"/>
  <c r="C31" i="13" s="1"/>
  <c r="P34" i="41"/>
  <c r="P35" i="41"/>
  <c r="P34" i="37"/>
  <c r="P35" i="20"/>
  <c r="C27" i="13" s="1"/>
  <c r="P36" i="35"/>
  <c r="C26" i="13" s="1"/>
  <c r="P34" i="35"/>
  <c r="P35" i="35"/>
  <c r="P35" i="21"/>
  <c r="P36" i="21"/>
  <c r="C25" i="13" s="1"/>
  <c r="P34" i="21"/>
  <c r="P35" i="33"/>
  <c r="P36" i="33"/>
  <c r="C24" i="13" s="1"/>
  <c r="P34" i="33"/>
  <c r="P34" i="31"/>
  <c r="P35" i="31"/>
  <c r="P36" i="31"/>
  <c r="C22" i="13" s="1"/>
  <c r="P35" i="30"/>
  <c r="P36" i="30"/>
  <c r="C21" i="13" s="1"/>
  <c r="P34" i="30"/>
  <c r="P34" i="19"/>
  <c r="P36" i="19"/>
  <c r="C20" i="13" s="1"/>
  <c r="P35" i="19"/>
  <c r="P35" i="26"/>
  <c r="C15" i="13"/>
  <c r="P34" i="26"/>
  <c r="P34" i="22"/>
  <c r="P36" i="38"/>
  <c r="C28" i="13" s="1"/>
  <c r="P34" i="38"/>
  <c r="P35" i="38"/>
  <c r="P34" i="17"/>
  <c r="C19" i="13" s="1"/>
  <c r="P35" i="17"/>
  <c r="P36" i="17"/>
  <c r="P34" i="40"/>
  <c r="P35" i="40"/>
  <c r="P36" i="40"/>
  <c r="C30" i="13" s="1"/>
  <c r="P35" i="43"/>
  <c r="P34" i="43"/>
  <c r="P36" i="43"/>
  <c r="C34" i="13" s="1"/>
  <c r="P34" i="44"/>
  <c r="P35" i="44"/>
  <c r="P36" i="44"/>
  <c r="C35" i="13" s="1"/>
  <c r="P35" i="32"/>
  <c r="P34" i="32"/>
  <c r="P36" i="32"/>
  <c r="C23" i="13" s="1"/>
  <c r="C39" i="13" l="1"/>
  <c r="C40" i="13" s="1"/>
</calcChain>
</file>

<file path=xl/sharedStrings.xml><?xml version="1.0" encoding="utf-8"?>
<sst xmlns="http://schemas.openxmlformats.org/spreadsheetml/2006/main" count="1996" uniqueCount="225">
  <si>
    <t xml:space="preserve">Izpildītājs: </t>
  </si>
  <si>
    <t>SIA  INOVA  Reģ. nr. LV40103233035</t>
  </si>
  <si>
    <t xml:space="preserve">Būves nosaukums: </t>
  </si>
  <si>
    <t>Daudzdzīvokļu ēka</t>
  </si>
  <si>
    <t xml:space="preserve">Objekta nosaukums: </t>
  </si>
  <si>
    <t>Vienkāršota renovācija</t>
  </si>
  <si>
    <t>Objekta adrese:</t>
  </si>
  <si>
    <t>Liepāja, Dorupes 34</t>
  </si>
  <si>
    <t>Tāmes izmaksas (bez PVN):</t>
  </si>
  <si>
    <t>Tāme sastādīta 2011. gada tirgus cenās</t>
  </si>
  <si>
    <t>Tāme sastādīta 2011. gada 05. septembrī</t>
  </si>
  <si>
    <t>Platums (m)</t>
  </si>
  <si>
    <t>Dziļums (m)</t>
  </si>
  <si>
    <t>Augstums (m)</t>
  </si>
  <si>
    <t>Apbūves laukums (m²)</t>
  </si>
  <si>
    <t>Perimetrs (m)</t>
  </si>
  <si>
    <t>Fasādes laukums (m²)</t>
  </si>
  <si>
    <t>Vecie logi dzīvokļos(m²)</t>
  </si>
  <si>
    <t>Jaunie logi dzīvokļos(m²)</t>
  </si>
  <si>
    <t>Vecie logi koplietošanas telpās (m²)</t>
  </si>
  <si>
    <t>Jaunie logi koplietošanas telpās (m²)</t>
  </si>
  <si>
    <t>Logi kopā (m²)</t>
  </si>
  <si>
    <t>Lodžijas</t>
  </si>
  <si>
    <t>Cokola augstums (m)</t>
  </si>
  <si>
    <t>Cokola laukums (m²)</t>
  </si>
  <si>
    <t>Pamatu siltinājuma augstums (m)</t>
  </si>
  <si>
    <t>Pamatu siltinājuma laukums (m²)</t>
  </si>
  <si>
    <t>Ārdurvju skaits (ieskaitot kāpņu telpu, pagrabu u.c.)</t>
  </si>
  <si>
    <t>Ieejas jumtiņu skaits (gab)</t>
  </si>
  <si>
    <t>Ieejas jumtiņa platums</t>
  </si>
  <si>
    <t>Ieejas jumtiņa dziļums</t>
  </si>
  <si>
    <t>Ieejas jumtiņu platība (m²)</t>
  </si>
  <si>
    <t>Jumta kores augstums (m)</t>
  </si>
  <si>
    <t>Jumta platība</t>
  </si>
  <si>
    <t>Pamatu pēdas laukums</t>
  </si>
  <si>
    <t>Skursteņi (gab)</t>
  </si>
  <si>
    <t>Ventilācijas izvadi (gab)</t>
  </si>
  <si>
    <t>Jumta lūkas (gab)</t>
  </si>
  <si>
    <t>Radiatori</t>
  </si>
  <si>
    <t>Apkures caurules (m)</t>
  </si>
  <si>
    <t>Karstā ūdens caurules (m)</t>
  </si>
  <si>
    <t>Darba samaksas likme</t>
  </si>
  <si>
    <t>Transporta izdevumi</t>
  </si>
  <si>
    <t>Pieskaitāmie izdevumi</t>
  </si>
  <si>
    <t>Peļņa</t>
  </si>
  <si>
    <t>Nr.p.k.</t>
  </si>
  <si>
    <t>Darba nosaukums</t>
  </si>
  <si>
    <t>Mērvienība</t>
  </si>
  <si>
    <t>Daudzums</t>
  </si>
  <si>
    <t>Vienības izmaksas</t>
  </si>
  <si>
    <t>Kopā uz visu apjomu</t>
  </si>
  <si>
    <t>Laika norma, c/st.</t>
  </si>
  <si>
    <t>Kopā</t>
  </si>
  <si>
    <t>Darbietilpība, c/st.</t>
  </si>
  <si>
    <t>m</t>
  </si>
  <si>
    <t xml:space="preserve">m </t>
  </si>
  <si>
    <t>Tiešās izmaksas</t>
  </si>
  <si>
    <t>Transporta un būvgružu deponēšanas izmaksas</t>
  </si>
  <si>
    <t>Tiešās izmaksas kopā</t>
  </si>
  <si>
    <t>Darba veids vai konstruktīvā elementa nosaukums</t>
  </si>
  <si>
    <t>Kopā bez PVN</t>
  </si>
  <si>
    <t>Esošās grīdas izlīdzinošā betona nokalšana, metāla leņķa demontāža</t>
  </si>
  <si>
    <t>Nodrupušās betona kārtas nokalšana no abām pusēm</t>
  </si>
  <si>
    <t>Dz/b plātnes abas puses pārklāt ar Sika Mono-412 remontjavu</t>
  </si>
  <si>
    <t>Armējuma d=8mm, s=100x100 ieklāšana</t>
  </si>
  <si>
    <t>Virsējās kārtas ieliešana ar Sika Mono-412 ar slīpumu, 50mm</t>
  </si>
  <si>
    <t>Skārda apmales palodzes uzstādīšana pa perimetru</t>
  </si>
  <si>
    <t>Balkona plātnes augšējās un apakšējās virsmas pārklāšana ar SikaBond T8-hidroizolāciju</t>
  </si>
  <si>
    <t>Balkona virsējās plaknes flīzēšana ar Sika Bond flīžu līmi un šuvošana ar Sika Flex-11FC šuvju mastiku</t>
  </si>
  <si>
    <t>Darba samaksas likme, EUR/st.</t>
  </si>
  <si>
    <t>Darba alga, EUR</t>
  </si>
  <si>
    <t>Materiāli, EUR</t>
  </si>
  <si>
    <t>Mehānismi, EUR</t>
  </si>
  <si>
    <t>Summa, EUR</t>
  </si>
  <si>
    <t>Lokālā tāme Nr.1</t>
  </si>
  <si>
    <t>Lokālā tāme Nr.2</t>
  </si>
  <si>
    <t>Lokālā tāme Nr.3</t>
  </si>
  <si>
    <t>Lokālā tāme Nr.5</t>
  </si>
  <si>
    <t>Lokālā tāme Nr.6</t>
  </si>
  <si>
    <t>Lokālā tāme Nr.7</t>
  </si>
  <si>
    <t>Lokālā tāme Nr.8</t>
  </si>
  <si>
    <t>Lokālā tāme Nr.9</t>
  </si>
  <si>
    <t>Balkona metāla nožogojuma remonta darbi (metināšana, nostiprināšana , attīrīšana no rūsas un krāsošana)</t>
  </si>
  <si>
    <t>gab.</t>
  </si>
  <si>
    <t>objektam</t>
  </si>
  <si>
    <t xml:space="preserve">Aizpilda pretendents </t>
  </si>
  <si>
    <t>C. sadaļa - Tehniskās specifikācijas</t>
  </si>
  <si>
    <t xml:space="preserve">Būves nosaukums: Daudzdzīvokļu ēku balkonu remonts </t>
  </si>
  <si>
    <t>Objekta nosaukums: Vienkāršota renovācija</t>
  </si>
  <si>
    <t>Pasūtītājs: AS "Olaines ūdens un siltums", 50003182001</t>
  </si>
  <si>
    <t>_%</t>
  </si>
  <si>
    <t>Tāmi sastādīja:_____________</t>
  </si>
  <si>
    <r>
      <t>m</t>
    </r>
    <r>
      <rPr>
        <vertAlign val="superscript"/>
        <sz val="8"/>
        <color indexed="8"/>
        <rFont val="Arial"/>
        <family val="2"/>
        <charset val="186"/>
      </rPr>
      <t>2</t>
    </r>
  </si>
  <si>
    <t>Jauna leņķdzelža  L40x4 un stiprinājumu 40x4, L-250mm uzstādīšana, stiprināšana (metināšana ar stiegrojumu)</t>
  </si>
  <si>
    <t>Kods, lokālās  tāmes Nr.</t>
  </si>
  <si>
    <t xml:space="preserve">Kopsavilkums </t>
  </si>
  <si>
    <t>Virsizdevumi</t>
  </si>
  <si>
    <t xml:space="preserve">Plānotā peļņa </t>
  </si>
  <si>
    <t xml:space="preserve">Valsts sociālās apdrošināšanas obligātās iemaksas </t>
  </si>
  <si>
    <t>Kopā, EUR</t>
  </si>
  <si>
    <r>
      <t xml:space="preserve">Objekta adrese: </t>
    </r>
    <r>
      <rPr>
        <b/>
        <sz val="8"/>
        <color indexed="8"/>
        <rFont val="Arial"/>
        <family val="2"/>
        <charset val="186"/>
      </rPr>
      <t>Olaine, Zeiferta iela 20</t>
    </r>
  </si>
  <si>
    <r>
      <t>Objekta adrese:</t>
    </r>
    <r>
      <rPr>
        <b/>
        <sz val="8"/>
        <color indexed="8"/>
        <rFont val="Arial"/>
        <family val="2"/>
        <charset val="186"/>
      </rPr>
      <t>Olaine, Zeiferta iela 24</t>
    </r>
  </si>
  <si>
    <r>
      <t xml:space="preserve">Objekta adrese: </t>
    </r>
    <r>
      <rPr>
        <b/>
        <sz val="8"/>
        <color indexed="8"/>
        <rFont val="Arial"/>
        <family val="2"/>
        <charset val="186"/>
      </rPr>
      <t>Olaine, Jelgavas iela 7</t>
    </r>
  </si>
  <si>
    <r>
      <t xml:space="preserve">Objekta adrese: </t>
    </r>
    <r>
      <rPr>
        <b/>
        <sz val="8"/>
        <color indexed="8"/>
        <rFont val="Arial"/>
        <family val="2"/>
        <charset val="186"/>
      </rPr>
      <t>Olaine, Jelgavas iela 28</t>
    </r>
  </si>
  <si>
    <t>2.</t>
  </si>
  <si>
    <t xml:space="preserve">Balkonu tehniskā apsekošāna  un eksperta slēdziena asgatavošana 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</si>
  <si>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</si>
  <si>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</si>
  <si>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</si>
  <si>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</si>
  <si>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</si>
  <si>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</si>
  <si>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</si>
  <si>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</si>
  <si>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</si>
  <si>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</si>
  <si>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</si>
  <si>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2.13.</t>
  </si>
  <si>
    <t>2.12.</t>
  </si>
  <si>
    <t xml:space="preserve">Balkonau flīzēšana </t>
  </si>
  <si>
    <t>Skārda apmales lāsenes  uzstādīšana pa balkonu  perimetru</t>
  </si>
  <si>
    <t>Balkona plātnes augšējās  virsmas pārklāšana ar SikaBond T8-hidroizolāciju</t>
  </si>
  <si>
    <t>Palīdmateriāli</t>
  </si>
  <si>
    <t>Koplietošanas balkonu (6 gab.)  flīzēšanas darbi</t>
  </si>
  <si>
    <t>Balkona remonts 18. un 34. dzīvoklim</t>
  </si>
  <si>
    <r>
      <t xml:space="preserve">Objekta adrese: </t>
    </r>
    <r>
      <rPr>
        <b/>
        <sz val="8"/>
        <color indexed="8"/>
        <rFont val="Arial"/>
        <family val="2"/>
        <charset val="186"/>
      </rPr>
      <t>Olaine, Zeiferta  iela 1</t>
    </r>
  </si>
  <si>
    <r>
      <t xml:space="preserve">Objekta adrese: </t>
    </r>
    <r>
      <rPr>
        <b/>
        <sz val="8"/>
        <color indexed="8"/>
        <rFont val="Arial"/>
        <family val="2"/>
        <charset val="186"/>
      </rPr>
      <t>Olaine, Zeiferta  iela 3</t>
    </r>
  </si>
  <si>
    <t>Balkona remonts 6. un 18 .dzīvoklim</t>
  </si>
  <si>
    <t>Balkona remonts 6. un 18. dzīvoklim</t>
  </si>
  <si>
    <t>Balkona remonts 14., 55., 58.,  un 89 .dzīvoklim</t>
  </si>
  <si>
    <r>
      <t xml:space="preserve">Objekta adrese: </t>
    </r>
    <r>
      <rPr>
        <b/>
        <sz val="8"/>
        <color indexed="8"/>
        <rFont val="Arial"/>
        <family val="2"/>
        <charset val="186"/>
      </rPr>
      <t>Olaine, Zeiferta  iela 16</t>
    </r>
  </si>
  <si>
    <t xml:space="preserve">Balkona remonts 73. un 81 dzīvoklim </t>
  </si>
  <si>
    <t>Balkona remonts 15. un 34. dzīvoklim</t>
  </si>
  <si>
    <r>
      <t xml:space="preserve">Objekta adrese: </t>
    </r>
    <r>
      <rPr>
        <b/>
        <sz val="8"/>
        <color indexed="8"/>
        <rFont val="Arial"/>
        <family val="2"/>
        <charset val="186"/>
      </rPr>
      <t>Olaine, Jelgavas iela 9</t>
    </r>
  </si>
  <si>
    <t>Balkona remonts 10. un 21. dzīvoklim</t>
  </si>
  <si>
    <r>
      <t xml:space="preserve">Objekta adrese: </t>
    </r>
    <r>
      <rPr>
        <b/>
        <sz val="8"/>
        <color indexed="8"/>
        <rFont val="Arial"/>
        <family val="2"/>
        <charset val="186"/>
      </rPr>
      <t>Olaine, Jelgavas iela 18</t>
    </r>
  </si>
  <si>
    <t>Balkona remonts 53. un 56. dzīvoklim</t>
  </si>
  <si>
    <t>Balkona remonts 53 un 54. dzīvoklim</t>
  </si>
  <si>
    <t>Balkona remonts 41. un 43. dzīvoklim</t>
  </si>
  <si>
    <t>Lokālā tāme Nr.10</t>
  </si>
  <si>
    <r>
      <t xml:space="preserve">Objekta adrese: </t>
    </r>
    <r>
      <rPr>
        <b/>
        <sz val="8"/>
        <color indexed="8"/>
        <rFont val="Arial"/>
        <family val="2"/>
        <charset val="186"/>
      </rPr>
      <t>Olaine, Jelgavas iela 20</t>
    </r>
  </si>
  <si>
    <t>Lokālā tāme Nr.11</t>
  </si>
  <si>
    <r>
      <t xml:space="preserve">Objekta adrese: </t>
    </r>
    <r>
      <rPr>
        <b/>
        <sz val="8"/>
        <color indexed="8"/>
        <rFont val="Arial"/>
        <family val="2"/>
        <charset val="186"/>
      </rPr>
      <t>Olaine, Jelgavas iela 24</t>
    </r>
  </si>
  <si>
    <t>Balkona remonts 22., 39 ., 60. un 75. dzīvoklim</t>
  </si>
  <si>
    <t>Lokālā tāme Nr.12</t>
  </si>
  <si>
    <t>Lokālā tāme Nr.14</t>
  </si>
  <si>
    <t>Balkona remonts 11. un 26. dzīvoklim</t>
  </si>
  <si>
    <t>Lokālā tāme Nr.15</t>
  </si>
  <si>
    <t>Lokālā tāme Nr.16</t>
  </si>
  <si>
    <t>Balkona remonts 13. un 14. dzīvoklim</t>
  </si>
  <si>
    <r>
      <t xml:space="preserve">Objekta adrese: </t>
    </r>
    <r>
      <rPr>
        <b/>
        <sz val="8"/>
        <color indexed="8"/>
        <rFont val="Arial"/>
        <family val="2"/>
        <charset val="186"/>
      </rPr>
      <t>Zemgales iela 12</t>
    </r>
  </si>
  <si>
    <t>Lokālā tāme Nr.17</t>
  </si>
  <si>
    <t>Balkona remonts 7., 21 un 52. dzīvoklim</t>
  </si>
  <si>
    <r>
      <t>Objekta adrese:</t>
    </r>
    <r>
      <rPr>
        <b/>
        <sz val="8"/>
        <color indexed="8"/>
        <rFont val="Arial"/>
        <family val="2"/>
        <charset val="186"/>
      </rPr>
      <t>Olaine, Zemgales iela 19</t>
    </r>
  </si>
  <si>
    <t>Lokālā tāme Nr.19</t>
  </si>
  <si>
    <r>
      <t xml:space="preserve">Objekta adrese: </t>
    </r>
    <r>
      <rPr>
        <b/>
        <sz val="8"/>
        <color indexed="8"/>
        <rFont val="Arial"/>
        <family val="2"/>
        <charset val="186"/>
      </rPr>
      <t>Zemgales iela 21</t>
    </r>
  </si>
  <si>
    <t>Balkona remonts 31. un 45. dzīvoklim</t>
  </si>
  <si>
    <r>
      <t xml:space="preserve">Objekta adrese: </t>
    </r>
    <r>
      <rPr>
        <b/>
        <sz val="8"/>
        <color indexed="8"/>
        <rFont val="Arial"/>
        <family val="2"/>
        <charset val="186"/>
      </rPr>
      <t>Zemgales iela 22</t>
    </r>
  </si>
  <si>
    <t>Lokālā tāme Nr.20</t>
  </si>
  <si>
    <t>Balkona remonts 26. un 60 dzīvoklim</t>
  </si>
  <si>
    <t>Lokālā tāme Nr.23</t>
  </si>
  <si>
    <t>Lokālā tāme Nr.21</t>
  </si>
  <si>
    <t>Lokālā tāme Nr.22</t>
  </si>
  <si>
    <r>
      <t xml:space="preserve">Objekta adrese: </t>
    </r>
    <r>
      <rPr>
        <b/>
        <sz val="8"/>
        <color indexed="8"/>
        <rFont val="Arial"/>
        <family val="2"/>
        <charset val="186"/>
      </rPr>
      <t>Zemgales iela 27</t>
    </r>
  </si>
  <si>
    <t>Balkona remonts 39. un 59. dzīvoklim</t>
  </si>
  <si>
    <r>
      <t xml:space="preserve">Objekta adrese: </t>
    </r>
    <r>
      <rPr>
        <b/>
        <sz val="8"/>
        <color indexed="8"/>
        <rFont val="Arial"/>
        <family val="2"/>
        <charset val="186"/>
      </rPr>
      <t>Zemgales iela 28</t>
    </r>
  </si>
  <si>
    <t>Balkona remonts 38. un 39. dzīvoklim</t>
  </si>
  <si>
    <t>Lokālā tāme Nr.24</t>
  </si>
  <si>
    <t>Balkona remonts 27., 30. un 33 dzīvoklim</t>
  </si>
  <si>
    <r>
      <t xml:space="preserve">Objekta adrese: </t>
    </r>
    <r>
      <rPr>
        <b/>
        <sz val="8"/>
        <color indexed="8"/>
        <rFont val="Arial"/>
        <family val="2"/>
        <charset val="186"/>
      </rPr>
      <t>Zemgales iela 35</t>
    </r>
  </si>
  <si>
    <t>Lokālā tāme Nr.25</t>
  </si>
  <si>
    <r>
      <t xml:space="preserve">Objekta adrese: </t>
    </r>
    <r>
      <rPr>
        <b/>
        <sz val="8"/>
        <color indexed="8"/>
        <rFont val="Arial"/>
        <family val="2"/>
        <charset val="186"/>
      </rPr>
      <t>Stacijas  iela 10</t>
    </r>
  </si>
  <si>
    <t>Balkona remonts 50. un 77. dzīvoklim</t>
  </si>
  <si>
    <t>Lokālā tāme Nr.26</t>
  </si>
  <si>
    <t>Balkona remonts 19. un 85. dzīvoklim</t>
  </si>
  <si>
    <t>Balkona remonts 29. un 30. dzīvoklim</t>
  </si>
  <si>
    <r>
      <t>Objekta adrese:</t>
    </r>
    <r>
      <rPr>
        <b/>
        <sz val="8"/>
        <color indexed="8"/>
        <rFont val="Arial"/>
        <family val="2"/>
        <charset val="186"/>
      </rPr>
      <t xml:space="preserve"> Stacijas  iela 20</t>
    </r>
  </si>
  <si>
    <r>
      <t>Objekta adrese</t>
    </r>
    <r>
      <rPr>
        <b/>
        <sz val="8"/>
        <color indexed="8"/>
        <rFont val="Arial"/>
        <family val="2"/>
        <charset val="186"/>
      </rPr>
      <t>: Stacijas  iela 18</t>
    </r>
  </si>
  <si>
    <r>
      <t>Objekta adrese:</t>
    </r>
    <r>
      <rPr>
        <b/>
        <sz val="8"/>
        <color indexed="8"/>
        <rFont val="Arial"/>
        <family val="2"/>
        <charset val="186"/>
      </rPr>
      <t xml:space="preserve"> Stacijas  iela 22</t>
    </r>
  </si>
  <si>
    <t>Balkona remonts 4. un 51. dzīvoklim</t>
  </si>
  <si>
    <t>Balkona remonts 40., 45. un 49. dzīvoklim</t>
  </si>
  <si>
    <r>
      <t xml:space="preserve">Objekta adrese: </t>
    </r>
    <r>
      <rPr>
        <b/>
        <sz val="8"/>
        <color indexed="8"/>
        <rFont val="Arial"/>
        <family val="2"/>
        <charset val="186"/>
      </rPr>
      <t>Stacijas iela 24</t>
    </r>
  </si>
  <si>
    <t>Balkonu remonts Stacjas ielā 2</t>
  </si>
  <si>
    <t>Lokālā tāme Nr.13</t>
  </si>
  <si>
    <t>“Daudzdzīvokļu dzīvojamo māju balkonu remonta darbi" (identifikācijas Nr. AS OŪS 2016/8, Olaine)</t>
  </si>
  <si>
    <r>
      <t xml:space="preserve">Objekta adrese: </t>
    </r>
    <r>
      <rPr>
        <b/>
        <sz val="8"/>
        <color indexed="8"/>
        <rFont val="Arial"/>
        <family val="2"/>
        <charset val="186"/>
      </rPr>
      <t>Olaine, Stacijas iela 2</t>
    </r>
  </si>
  <si>
    <r>
      <t xml:space="preserve">Pasūtītājs: </t>
    </r>
    <r>
      <rPr>
        <b/>
        <sz val="8"/>
        <color indexed="8"/>
        <rFont val="Arial"/>
        <family val="2"/>
        <charset val="186"/>
      </rPr>
      <t>AS "Olaines ūdens un siltums", 50003182001</t>
    </r>
  </si>
  <si>
    <t>Redzamo stiegrojumu un metāla virsmu attīrīšana no rūsas, apstrāde ar grunti un pārklāšana ar Sika Mono - 910 N CZ</t>
  </si>
  <si>
    <t>Dz/b plātnes abu pušu pārklāšana ar Sika Mono-412 remontjavu</t>
  </si>
  <si>
    <t>Balkona apakšējās daļas krāsošana ar fasādes krāsu 2 kārtās</t>
  </si>
  <si>
    <t>Balkona metāla nožogojuma remonta darbi (metināšana, nostiprināšana, attīrīšana no rūsas un krāsošana)</t>
  </si>
  <si>
    <t>Pacēlāja vai stalažu izmantošana</t>
  </si>
  <si>
    <t xml:space="preserve">Balkona remonts 7., 21., un 52. dzīvoklim </t>
  </si>
  <si>
    <t>PVN 21 %</t>
  </si>
  <si>
    <t xml:space="preserve">KOPĀ AR PVN: </t>
  </si>
  <si>
    <r>
      <t xml:space="preserve">Pasūtītājs: </t>
    </r>
    <r>
      <rPr>
        <b/>
        <sz val="10"/>
        <color indexed="8"/>
        <rFont val="Arial"/>
        <family val="2"/>
        <charset val="186"/>
      </rPr>
      <t>AS "Olaines ūdens un siltums", 50003182001</t>
    </r>
  </si>
  <si>
    <t>KOPĀ IZMAKSAS BEZ PVN:</t>
  </si>
  <si>
    <t xml:space="preserve">Balkona remonts 26., un 29. dzīvoklim </t>
  </si>
  <si>
    <t xml:space="preserve">Balkona remonts 73. un 81. dzīvoklim </t>
  </si>
  <si>
    <t>Balkona remonts 27., 30. un 33. dzīvoklim</t>
  </si>
  <si>
    <t>Balkonu apsekošana  un  remonts Zeiferta ielā 1, dzīv. 18., 38.</t>
  </si>
  <si>
    <t>Balkonu apsekošana  un  remonts Zeiferta ielā 3, dzīv. 8., 18.</t>
  </si>
  <si>
    <t>Balkonu apsekošana  un  remonts Jelgavas ielā 7, dzīv. 15. un 34.</t>
  </si>
  <si>
    <t>Balkonu apsekošana  un  remonts Zeiferta ielā 24, dzīv. 26. un 29.</t>
  </si>
  <si>
    <t>Balkonu apsekošana  un  remonts Zeiferta ielā 20, dzīv. 73. un 81.</t>
  </si>
  <si>
    <t>Balkonu apsekošana  un  remonts Zeiferta ielā 16, dzīv. 14., 55., 58. un 89.</t>
  </si>
  <si>
    <t>Balkonu apsekošana  un  remonts Jelgavas ielā 9, dzīv. 10. un 21.</t>
  </si>
  <si>
    <t>Balkonu apsekošana  un  remonts Jelgavas ielā 18, dzīv. 53. un 56.</t>
  </si>
  <si>
    <t>Balkonu apsekošana  un  remonts Jelgavas  ielā 20, dzīv. 41. un 43.</t>
  </si>
  <si>
    <t>Balkonu apsekošana  un  remonts Jelgavas  ielā 24, dzīv. 22., 39., 60. un 75.</t>
  </si>
  <si>
    <t>Balkonu apsekošana  un  remonts Jelgavas  ielā 28, dzīv. 11. un 26.</t>
  </si>
  <si>
    <t>Balkonu apsekošana  un  remonts Zemgales  ielā 12, dzīv. 13. un 14.</t>
  </si>
  <si>
    <t>Balkonu apsekošana  un  remonts Zemgales  ielā 19, dzīv. 7., 21., un 52.</t>
  </si>
  <si>
    <t>Balkonu apsekošana  un  remonts Zemgales  ielā 21, dzīv. 31. un 45.</t>
  </si>
  <si>
    <t>Balkonu apsekošana  un  remonts Zemgales  ielā 22, dzīv. 26. un 60.</t>
  </si>
  <si>
    <t>Balkonu apsekošana  un  remonts Zemgales  ielā 27, dzīv. 39. un 59.</t>
  </si>
  <si>
    <t>Balkonu apsekošana  un  remonts Zemgales  ielā 28, dzīv. 38. un 39.</t>
  </si>
  <si>
    <t>Balkonu apsekošana  un  remonts Zemgales  ielā 35, dzīv. 27., 30. un 33.</t>
  </si>
  <si>
    <t>Balkonu apsekošana  un  remonts Stacijas ielā 10, dzīv. 50. un 77.</t>
  </si>
  <si>
    <t>Balkonu apsekošana  un  remonts Stacijas ielā 18, dzīv. 19. un 85.</t>
  </si>
  <si>
    <t>Balkonu apsekošana  un  remonts Stacijas ielā 20, dzīv. 29. un 30.</t>
  </si>
  <si>
    <t>Balkonu apsekošana  un  remonts Stacijas ielā 22, dzīv. 4. un 51.</t>
  </si>
  <si>
    <t>Balkonu apsekošana  un  remonts Stacijas ielā 24, dzīv. 40., 45., un 49.</t>
  </si>
  <si>
    <t>Visas iepirkumu dokumentācijā dotās norādes uz konkrētu ražotāju materiāliem ir norādītas ar mērķi, lai noteiktu materiālu un izstrādājumu īpašības un minimālās kvalitātes prasības. Ir atļauta ekvivalentu materiālu pielietošana.</t>
  </si>
  <si>
    <t>Tāmi sastādīja:________________________________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</si>
</sst>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 &quot;#,##0\ ;&quot;  (&quot;#,##0\);&quot;  - &quot;;@\ "/>
    <numFmt numFmtId="165" formatCode="&quot; $ &quot;#,##0\ ;&quot; $ (&quot;#,##0\);&quot; $ - &quot;;@\ "/>
    <numFmt numFmtId="166" formatCode="#,##0.00&quot;   &quot;;\-#,##0.00&quot;   &quot;;@"/>
  </numFmts>
  <fonts count="27" x14ac:knownFonts="1"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7"/>
      <color indexed="8"/>
      <name val="Arial"/>
      <family val="2"/>
      <charset val="186"/>
    </font>
    <font>
      <b/>
      <sz val="7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sz val="9"/>
      <name val="Arial"/>
      <family val="2"/>
      <charset val="186"/>
    </font>
    <font>
      <sz val="10"/>
      <color indexed="8"/>
      <name val="Arial"/>
      <family val="2"/>
      <charset val="186"/>
    </font>
    <font>
      <b/>
      <u/>
      <sz val="10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vertAlign val="superscript"/>
      <sz val="8"/>
      <color indexed="8"/>
      <name val="Arial"/>
      <family val="2"/>
      <charset val="186"/>
    </font>
    <font>
      <sz val="8"/>
      <name val="Arial"/>
      <family val="2"/>
      <charset val="186"/>
    </font>
    <font>
      <sz val="8"/>
      <color indexed="58"/>
      <name val="Arial"/>
      <family val="2"/>
      <charset val="186"/>
    </font>
    <font>
      <b/>
      <i/>
      <u/>
      <sz val="10"/>
      <name val="Arial"/>
      <family val="2"/>
      <charset val="186"/>
    </font>
    <font>
      <sz val="14"/>
      <color rgb="FFFF0000"/>
      <name val="Arial"/>
      <family val="2"/>
      <charset val="186"/>
    </font>
    <font>
      <sz val="8"/>
      <color rgb="FFFF0000"/>
      <name val="Arial"/>
      <family val="2"/>
      <charset val="186"/>
    </font>
    <font>
      <sz val="12"/>
      <color rgb="FFFF0000"/>
      <name val="Arial"/>
      <family val="2"/>
      <charset val="186"/>
    </font>
    <font>
      <b/>
      <u/>
      <sz val="9"/>
      <color rgb="FF000000"/>
      <name val="Arial"/>
      <family val="2"/>
      <charset val="186"/>
    </font>
    <font>
      <b/>
      <u/>
      <sz val="10"/>
      <color rgb="FF000000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sz val="10"/>
      <color rgb="FF0000FF"/>
      <name val="Arial"/>
      <family val="2"/>
      <charset val="186"/>
    </font>
    <font>
      <sz val="9"/>
      <color rgb="FF0000FF"/>
      <name val="Arial"/>
      <family val="2"/>
      <charset val="186"/>
    </font>
    <font>
      <b/>
      <i/>
      <sz val="10"/>
      <color rgb="FF0000FF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164" fontId="10" fillId="0" borderId="0" applyFill="0" applyBorder="0" applyProtection="0">
      <alignment vertical="center"/>
    </xf>
    <xf numFmtId="165" fontId="10" fillId="0" borderId="0" applyFill="0" applyBorder="0" applyProtection="0">
      <alignment vertical="center"/>
    </xf>
    <xf numFmtId="0" fontId="8" fillId="0" borderId="0"/>
    <xf numFmtId="0" fontId="1" fillId="0" borderId="0"/>
  </cellStyleXfs>
  <cellXfs count="166">
    <xf numFmtId="0" fontId="0" fillId="0" borderId="0" xfId="0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7" fillId="0" borderId="0" xfId="3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18" fillId="0" borderId="0" xfId="0" applyFont="1" applyAlignment="1"/>
    <xf numFmtId="0" fontId="0" fillId="0" borderId="0" xfId="0" applyFill="1">
      <alignment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horizontal="right"/>
    </xf>
    <xf numFmtId="0" fontId="0" fillId="0" borderId="1" xfId="0" applyFill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/>
    <xf numFmtId="0" fontId="19" fillId="0" borderId="0" xfId="0" applyFont="1" applyAlignment="1"/>
    <xf numFmtId="0" fontId="12" fillId="0" borderId="0" xfId="0" applyFont="1">
      <alignment vertical="center"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horizontal="right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166" fontId="12" fillId="0" borderId="3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37" fontId="12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3" borderId="0" xfId="0" applyNumberFormat="1" applyFont="1" applyFill="1" applyBorder="1" applyAlignment="1">
      <alignment horizontal="left" vertical="top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left"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center" wrapText="1"/>
    </xf>
    <xf numFmtId="0" fontId="12" fillId="3" borderId="4" xfId="0" applyNumberFormat="1" applyFont="1" applyFill="1" applyBorder="1" applyAlignment="1">
      <alignment horizontal="center" vertical="top" wrapText="1"/>
    </xf>
    <xf numFmtId="0" fontId="12" fillId="3" borderId="4" xfId="0" applyNumberFormat="1" applyFont="1" applyFill="1" applyBorder="1" applyAlignment="1">
      <alignment horizontal="left" vertical="top" wrapText="1"/>
    </xf>
    <xf numFmtId="0" fontId="15" fillId="3" borderId="4" xfId="0" applyNumberFormat="1" applyFont="1" applyFill="1" applyBorder="1" applyAlignment="1">
      <alignment vertical="center" wrapText="1"/>
    </xf>
    <xf numFmtId="0" fontId="12" fillId="0" borderId="4" xfId="0" applyNumberFormat="1" applyFont="1" applyFill="1" applyBorder="1" applyAlignment="1">
      <alignment horizontal="center" vertical="top" wrapText="1"/>
    </xf>
    <xf numFmtId="0" fontId="12" fillId="0" borderId="4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/>
    </xf>
    <xf numFmtId="4" fontId="12" fillId="0" borderId="3" xfId="0" applyNumberFormat="1" applyFont="1" applyBorder="1" applyAlignment="1">
      <alignment horizontal="center" vertical="center" wrapText="1"/>
    </xf>
    <xf numFmtId="39" fontId="12" fillId="0" borderId="3" xfId="0" applyNumberFormat="1" applyFont="1" applyBorder="1" applyAlignment="1">
      <alignment horizontal="center"/>
    </xf>
    <xf numFmtId="0" fontId="20" fillId="0" borderId="0" xfId="0" applyFont="1" applyAlignment="1"/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2" fontId="13" fillId="0" borderId="2" xfId="0" applyNumberFormat="1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/>
    </xf>
    <xf numFmtId="0" fontId="12" fillId="0" borderId="2" xfId="0" applyFont="1" applyBorder="1">
      <alignment vertical="center"/>
    </xf>
    <xf numFmtId="10" fontId="12" fillId="0" borderId="6" xfId="0" applyNumberFormat="1" applyFont="1" applyBorder="1" applyAlignment="1">
      <alignment horizontal="right" vertical="center" wrapText="1"/>
    </xf>
    <xf numFmtId="10" fontId="13" fillId="0" borderId="7" xfId="0" applyNumberFormat="1" applyFont="1" applyBorder="1" applyAlignment="1">
      <alignment horizontal="right" vertical="center" wrapText="1"/>
    </xf>
    <xf numFmtId="0" fontId="13" fillId="0" borderId="0" xfId="0" applyFont="1">
      <alignment vertical="center"/>
    </xf>
    <xf numFmtId="2" fontId="12" fillId="0" borderId="2" xfId="0" applyNumberFormat="1" applyFont="1" applyBorder="1">
      <alignment vertical="center"/>
    </xf>
    <xf numFmtId="10" fontId="12" fillId="0" borderId="7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right"/>
    </xf>
    <xf numFmtId="0" fontId="4" fillId="0" borderId="0" xfId="0" applyFont="1">
      <alignment vertical="center"/>
    </xf>
    <xf numFmtId="0" fontId="13" fillId="0" borderId="3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39" fontId="12" fillId="4" borderId="3" xfId="0" applyNumberFormat="1" applyFont="1" applyFill="1" applyBorder="1" applyAlignment="1">
      <alignment horizontal="center" vertical="center" wrapText="1"/>
    </xf>
    <xf numFmtId="4" fontId="12" fillId="4" borderId="3" xfId="0" applyNumberFormat="1" applyFont="1" applyFill="1" applyBorder="1" applyAlignment="1">
      <alignment horizontal="center" vertical="center" wrapText="1"/>
    </xf>
    <xf numFmtId="39" fontId="12" fillId="4" borderId="3" xfId="0" applyNumberFormat="1" applyFont="1" applyFill="1" applyBorder="1" applyAlignment="1">
      <alignment horizontal="center"/>
    </xf>
    <xf numFmtId="16" fontId="12" fillId="3" borderId="4" xfId="0" applyNumberFormat="1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/>
    </xf>
    <xf numFmtId="0" fontId="12" fillId="3" borderId="2" xfId="0" applyNumberFormat="1" applyFont="1" applyFill="1" applyBorder="1" applyAlignment="1">
      <alignment horizontal="left" vertical="top" wrapText="1"/>
    </xf>
    <xf numFmtId="4" fontId="12" fillId="4" borderId="1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21" fillId="4" borderId="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4" fontId="0" fillId="0" borderId="2" xfId="0" applyNumberForma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/>
    <xf numFmtId="0" fontId="25" fillId="0" borderId="0" xfId="0" applyFont="1" applyAlignment="1">
      <alignment vertical="center"/>
    </xf>
    <xf numFmtId="0" fontId="24" fillId="0" borderId="0" xfId="0" applyFo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17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4" fontId="12" fillId="5" borderId="0" xfId="0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" fontId="0" fillId="0" borderId="0" xfId="0" applyNumberFormat="1" applyFont="1" applyBorder="1" applyAlignment="1">
      <alignment horizontal="left"/>
    </xf>
  </cellXfs>
  <cellStyles count="5">
    <cellStyle name="Comma[0]" xfId="1"/>
    <cellStyle name="Currency[0]" xfId="2"/>
    <cellStyle name="Excel Built-in Normal" xfId="3"/>
    <cellStyle name="Normal" xfId="0" builtinId="0"/>
    <cellStyle name="Normal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="95" zoomScaleNormal="95" workbookViewId="0">
      <selection activeCell="L6" sqref="L6"/>
    </sheetView>
  </sheetViews>
  <sheetFormatPr defaultColWidth="8.7109375" defaultRowHeight="12.75" x14ac:dyDescent="0.2"/>
  <cols>
    <col min="1" max="1" width="2.7109375" customWidth="1"/>
    <col min="2" max="2" width="44.140625" customWidth="1"/>
    <col min="4" max="15" width="7.140625" customWidth="1"/>
  </cols>
  <sheetData>
    <row r="1" spans="1:15" x14ac:dyDescent="0.2">
      <c r="A1" s="1"/>
      <c r="B1" s="2" t="s">
        <v>0</v>
      </c>
      <c r="C1" s="127" t="s">
        <v>1</v>
      </c>
      <c r="D1" s="127"/>
      <c r="E1" s="127"/>
      <c r="F1" s="127"/>
      <c r="G1" s="127"/>
      <c r="H1" s="1"/>
      <c r="I1" s="1"/>
      <c r="J1" s="1"/>
      <c r="K1" s="1"/>
      <c r="L1" s="1"/>
      <c r="M1" s="1"/>
      <c r="N1" s="1"/>
      <c r="O1" s="1"/>
    </row>
    <row r="2" spans="1:15" x14ac:dyDescent="0.2">
      <c r="B2" s="2" t="s">
        <v>2</v>
      </c>
      <c r="C2" s="127" t="s">
        <v>3</v>
      </c>
      <c r="D2" s="127"/>
      <c r="E2" s="127"/>
    </row>
    <row r="3" spans="1:15" x14ac:dyDescent="0.2">
      <c r="B3" s="2" t="s">
        <v>4</v>
      </c>
      <c r="C3" s="127" t="s">
        <v>5</v>
      </c>
      <c r="D3" s="127"/>
      <c r="E3" s="127"/>
    </row>
    <row r="4" spans="1:15" ht="12.75" customHeight="1" x14ac:dyDescent="0.2">
      <c r="B4" s="2" t="s">
        <v>6</v>
      </c>
      <c r="C4" s="128" t="s">
        <v>7</v>
      </c>
      <c r="D4" s="128"/>
      <c r="E4" s="128"/>
      <c r="F4" s="128"/>
      <c r="G4" s="128"/>
      <c r="L4" s="126" t="s">
        <v>8</v>
      </c>
      <c r="M4" s="126"/>
      <c r="N4" s="126"/>
      <c r="O4" s="3"/>
    </row>
    <row r="5" spans="1:15" x14ac:dyDescent="0.2">
      <c r="B5" s="2" t="s">
        <v>9</v>
      </c>
      <c r="L5" s="126" t="s">
        <v>10</v>
      </c>
      <c r="M5" s="126"/>
      <c r="N5" s="126"/>
      <c r="O5" s="126"/>
    </row>
    <row r="6" spans="1:15" x14ac:dyDescent="0.2">
      <c r="B6" s="2"/>
    </row>
    <row r="7" spans="1:15" x14ac:dyDescent="0.2">
      <c r="B7" s="2" t="s">
        <v>11</v>
      </c>
      <c r="C7" s="4">
        <v>96.9</v>
      </c>
    </row>
    <row r="8" spans="1:15" x14ac:dyDescent="0.2">
      <c r="B8" s="2" t="s">
        <v>12</v>
      </c>
      <c r="C8" s="4">
        <v>12.8</v>
      </c>
    </row>
    <row r="9" spans="1:15" x14ac:dyDescent="0.2">
      <c r="B9" s="2" t="s">
        <v>13</v>
      </c>
      <c r="C9" s="4">
        <v>14</v>
      </c>
    </row>
    <row r="10" spans="1:15" x14ac:dyDescent="0.2">
      <c r="B10" s="2" t="s">
        <v>14</v>
      </c>
      <c r="C10" s="5">
        <f>C7*C8</f>
        <v>1240.3200000000002</v>
      </c>
    </row>
    <row r="11" spans="1:15" x14ac:dyDescent="0.2">
      <c r="B11" s="2" t="s">
        <v>15</v>
      </c>
      <c r="C11" s="5">
        <f>(C7+C8)*2</f>
        <v>219.4</v>
      </c>
    </row>
    <row r="12" spans="1:15" x14ac:dyDescent="0.2">
      <c r="B12" s="2" t="s">
        <v>16</v>
      </c>
      <c r="C12" s="5">
        <f>C11*C9</f>
        <v>3071.6</v>
      </c>
    </row>
    <row r="13" spans="1:15" x14ac:dyDescent="0.2">
      <c r="B13" s="2" t="s">
        <v>17</v>
      </c>
      <c r="C13" s="4">
        <f>381.15+8</f>
        <v>389.15</v>
      </c>
    </row>
    <row r="14" spans="1:15" x14ac:dyDescent="0.2">
      <c r="B14" s="2" t="s">
        <v>18</v>
      </c>
      <c r="C14" s="4">
        <v>470.74</v>
      </c>
    </row>
    <row r="15" spans="1:15" x14ac:dyDescent="0.2">
      <c r="B15" s="2" t="s">
        <v>19</v>
      </c>
      <c r="C15" s="4">
        <v>225</v>
      </c>
    </row>
    <row r="16" spans="1:15" x14ac:dyDescent="0.2">
      <c r="B16" s="2" t="s">
        <v>20</v>
      </c>
      <c r="C16" s="4"/>
    </row>
    <row r="17" spans="2:3" x14ac:dyDescent="0.2">
      <c r="B17" s="2" t="s">
        <v>21</v>
      </c>
      <c r="C17" s="5">
        <f>((C13+C14)+C15)+C16</f>
        <v>1084.8899999999999</v>
      </c>
    </row>
    <row r="18" spans="2:3" x14ac:dyDescent="0.2">
      <c r="B18" s="2" t="s">
        <v>22</v>
      </c>
      <c r="C18" s="4">
        <v>0</v>
      </c>
    </row>
    <row r="19" spans="2:3" x14ac:dyDescent="0.2">
      <c r="B19" s="2" t="s">
        <v>23</v>
      </c>
      <c r="C19" s="4">
        <v>0.8</v>
      </c>
    </row>
    <row r="20" spans="2:3" x14ac:dyDescent="0.2">
      <c r="B20" s="2" t="s">
        <v>24</v>
      </c>
      <c r="C20" s="5">
        <f>C11*C19</f>
        <v>175.52</v>
      </c>
    </row>
    <row r="21" spans="2:3" x14ac:dyDescent="0.2">
      <c r="B21" s="2" t="s">
        <v>25</v>
      </c>
      <c r="C21" s="4">
        <v>1</v>
      </c>
    </row>
    <row r="22" spans="2:3" x14ac:dyDescent="0.2">
      <c r="B22" s="2" t="s">
        <v>26</v>
      </c>
      <c r="C22" s="5">
        <f>C21*C11</f>
        <v>219.4</v>
      </c>
    </row>
    <row r="23" spans="2:3" x14ac:dyDescent="0.2">
      <c r="B23" s="2" t="s">
        <v>27</v>
      </c>
      <c r="C23" s="4">
        <v>9</v>
      </c>
    </row>
    <row r="24" spans="2:3" x14ac:dyDescent="0.2">
      <c r="B24" s="2" t="s">
        <v>28</v>
      </c>
      <c r="C24" s="4">
        <v>6</v>
      </c>
    </row>
    <row r="25" spans="2:3" x14ac:dyDescent="0.2">
      <c r="B25" s="2" t="s">
        <v>29</v>
      </c>
      <c r="C25" s="4">
        <v>3</v>
      </c>
    </row>
    <row r="26" spans="2:3" x14ac:dyDescent="0.2">
      <c r="B26" s="2" t="s">
        <v>30</v>
      </c>
      <c r="C26" s="4">
        <v>1.5</v>
      </c>
    </row>
    <row r="27" spans="2:3" x14ac:dyDescent="0.2">
      <c r="B27" s="2" t="s">
        <v>31</v>
      </c>
      <c r="C27" s="5">
        <f>C25*C26</f>
        <v>4.5</v>
      </c>
    </row>
    <row r="28" spans="2:3" x14ac:dyDescent="0.2">
      <c r="B28" s="2" t="s">
        <v>32</v>
      </c>
      <c r="C28" s="4">
        <v>2</v>
      </c>
    </row>
    <row r="29" spans="2:3" x14ac:dyDescent="0.2">
      <c r="B29" s="2" t="s">
        <v>33</v>
      </c>
      <c r="C29" s="5">
        <f>IF((C28=0),((SQRT(((C28^2)+((C8/2)^2)))*C7)*2),(((SQRT(((C28^2)+((C8/2)^2)))*C7)*2)*1.1))</f>
        <v>1429.4191930654915</v>
      </c>
    </row>
    <row r="30" spans="2:3" x14ac:dyDescent="0.2">
      <c r="B30" s="2" t="s">
        <v>34</v>
      </c>
      <c r="C30" s="5">
        <f>(C11*0.5)+1</f>
        <v>110.7</v>
      </c>
    </row>
    <row r="31" spans="2:3" x14ac:dyDescent="0.2">
      <c r="B31" s="2" t="s">
        <v>35</v>
      </c>
      <c r="C31" s="4">
        <v>0</v>
      </c>
    </row>
    <row r="32" spans="2:3" x14ac:dyDescent="0.2">
      <c r="B32" s="2" t="s">
        <v>36</v>
      </c>
      <c r="C32" s="4">
        <v>18</v>
      </c>
    </row>
    <row r="33" spans="1:16" x14ac:dyDescent="0.2">
      <c r="B33" s="2" t="s">
        <v>37</v>
      </c>
      <c r="C33" s="4">
        <v>2</v>
      </c>
    </row>
    <row r="34" spans="1:16" x14ac:dyDescent="0.2">
      <c r="B34" s="2" t="s">
        <v>38</v>
      </c>
      <c r="C34" s="4">
        <f>84*3</f>
        <v>252</v>
      </c>
    </row>
    <row r="35" spans="1:16" x14ac:dyDescent="0.2">
      <c r="B35" s="2" t="s">
        <v>39</v>
      </c>
      <c r="C35" s="4">
        <v>400</v>
      </c>
    </row>
    <row r="36" spans="1:16" x14ac:dyDescent="0.2">
      <c r="B36" s="2" t="s">
        <v>40</v>
      </c>
      <c r="C36" s="4">
        <v>400</v>
      </c>
    </row>
    <row r="37" spans="1:16" x14ac:dyDescent="0.2">
      <c r="B37" s="2"/>
      <c r="C37" s="4"/>
    </row>
    <row r="38" spans="1:16" x14ac:dyDescent="0.2">
      <c r="B38" s="2"/>
      <c r="C38" s="4"/>
    </row>
    <row r="39" spans="1:16" x14ac:dyDescent="0.2">
      <c r="B39" s="2"/>
      <c r="C39" s="4"/>
    </row>
    <row r="40" spans="1:16" x14ac:dyDescent="0.2">
      <c r="B40" s="2" t="s">
        <v>41</v>
      </c>
      <c r="C40" s="6">
        <v>2.5</v>
      </c>
    </row>
    <row r="41" spans="1:16" x14ac:dyDescent="0.2">
      <c r="A41" s="7"/>
      <c r="B41" s="8" t="s">
        <v>42</v>
      </c>
      <c r="C41" s="9">
        <v>0.05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7"/>
    </row>
    <row r="42" spans="1:16" x14ac:dyDescent="0.2">
      <c r="A42" s="7"/>
      <c r="B42" s="8" t="s">
        <v>43</v>
      </c>
      <c r="C42" s="9">
        <v>0.08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7"/>
    </row>
    <row r="43" spans="1:16" x14ac:dyDescent="0.2">
      <c r="B43" s="11" t="s">
        <v>44</v>
      </c>
      <c r="C43" s="12">
        <v>0.04</v>
      </c>
    </row>
  </sheetData>
  <sheetProtection selectLockedCells="1" selectUnlockedCells="1"/>
  <mergeCells count="6">
    <mergeCell ref="L5:O5"/>
    <mergeCell ref="C1:G1"/>
    <mergeCell ref="C2:E2"/>
    <mergeCell ref="C3:E3"/>
    <mergeCell ref="C4:G4"/>
    <mergeCell ref="L4:N4"/>
  </mergeCells>
  <pageMargins left="0.75" right="0.75" top="1.7875000000000001" bottom="1.7875000000000001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I27" sqref="I27"/>
    </sheetView>
  </sheetViews>
  <sheetFormatPr defaultColWidth="8.7109375" defaultRowHeight="12.75" x14ac:dyDescent="0.2"/>
  <cols>
    <col min="1" max="1" width="0.7109375" customWidth="1"/>
    <col min="2" max="2" width="5.42578125" bestFit="1" customWidth="1"/>
    <col min="3" max="3" width="44.140625" customWidth="1"/>
    <col min="4" max="4" width="7.42578125" bestFit="1" customWidth="1"/>
    <col min="5" max="5" width="8.42578125" customWidth="1"/>
    <col min="6" max="16" width="7.140625" customWidth="1"/>
  </cols>
  <sheetData>
    <row r="1" spans="1:16" s="27" customFormat="1" ht="26.25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186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D6" s="29"/>
      <c r="E6" s="33" t="s">
        <v>139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49" t="s">
        <v>136</v>
      </c>
      <c r="E7" s="149"/>
      <c r="F7" s="149"/>
      <c r="G7" s="149"/>
      <c r="H7" s="149"/>
      <c r="I7" s="29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135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8.25" customHeight="1" x14ac:dyDescent="0.2">
      <c r="B10" s="17"/>
      <c r="C10" s="1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3.2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98" t="s">
        <v>105</v>
      </c>
      <c r="D14" s="51" t="s">
        <v>83</v>
      </c>
      <c r="E14" s="50">
        <v>2</v>
      </c>
      <c r="F14" s="50"/>
      <c r="G14" s="50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x14ac:dyDescent="0.2">
      <c r="B15" s="50" t="s">
        <v>104</v>
      </c>
      <c r="C15" s="98" t="s">
        <v>137</v>
      </c>
      <c r="D15" s="99"/>
      <c r="E15" s="99"/>
      <c r="F15" s="100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ht="22.5" x14ac:dyDescent="0.2">
      <c r="B16" s="50" t="s">
        <v>106</v>
      </c>
      <c r="C16" s="58" t="s">
        <v>61</v>
      </c>
      <c r="D16" s="50" t="s">
        <v>92</v>
      </c>
      <c r="E16" s="59">
        <v>4.88</v>
      </c>
      <c r="F16" s="59"/>
      <c r="G16" s="59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57" t="s">
        <v>62</v>
      </c>
      <c r="D17" s="50" t="s">
        <v>92</v>
      </c>
      <c r="E17" s="59">
        <v>9.76</v>
      </c>
      <c r="F17" s="59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9.76</v>
      </c>
      <c r="F18" s="59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9.6199999999999992</v>
      </c>
      <c r="F19" s="59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ht="22.5" x14ac:dyDescent="0.2">
      <c r="B20" s="62" t="s">
        <v>110</v>
      </c>
      <c r="C20" s="63" t="s">
        <v>63</v>
      </c>
      <c r="D20" s="50" t="s">
        <v>92</v>
      </c>
      <c r="E20" s="59">
        <v>9.76</v>
      </c>
      <c r="F20" s="59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9.76</v>
      </c>
      <c r="F21" s="59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4.88</v>
      </c>
      <c r="F22" s="59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7.62</v>
      </c>
      <c r="F23" s="59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9.76</v>
      </c>
      <c r="F24" s="59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4.88</v>
      </c>
      <c r="F25" s="59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116</v>
      </c>
      <c r="C26" s="68" t="s">
        <v>189</v>
      </c>
      <c r="D26" s="50" t="s">
        <v>92</v>
      </c>
      <c r="E26" s="59">
        <v>4.88</v>
      </c>
      <c r="F26" s="59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82</v>
      </c>
      <c r="D27" s="69" t="s">
        <v>83</v>
      </c>
      <c r="E27" s="59">
        <v>2</v>
      </c>
      <c r="F27" s="59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s="97" customFormat="1" ht="12.75" customHeight="1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 t="shared" ref="M30:P30" si="7">SUM(M14:M29)</f>
        <v>0</v>
      </c>
      <c r="N30" s="91">
        <f t="shared" si="7"/>
        <v>0</v>
      </c>
      <c r="O30" s="91">
        <f t="shared" si="7"/>
        <v>0</v>
      </c>
      <c r="P30" s="91">
        <f t="shared" si="7"/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8" spans="2:16" x14ac:dyDescent="0.2">
      <c r="B38" s="39" t="s">
        <v>91</v>
      </c>
    </row>
  </sheetData>
  <mergeCells count="20">
    <mergeCell ref="A2:P2"/>
    <mergeCell ref="A3:P3"/>
    <mergeCell ref="D5:H5"/>
    <mergeCell ref="D7:H7"/>
    <mergeCell ref="D8:G8"/>
    <mergeCell ref="M8:O8"/>
    <mergeCell ref="M9:P9"/>
    <mergeCell ref="B11:B12"/>
    <mergeCell ref="C11:C12"/>
    <mergeCell ref="D11:D12"/>
    <mergeCell ref="E11:E12"/>
    <mergeCell ref="F11:K11"/>
    <mergeCell ref="L11:P11"/>
    <mergeCell ref="B36:D36"/>
    <mergeCell ref="I30:K30"/>
    <mergeCell ref="B31:D31"/>
    <mergeCell ref="B32:D32"/>
    <mergeCell ref="B33:D33"/>
    <mergeCell ref="B34:D34"/>
    <mergeCell ref="B35:D35"/>
  </mergeCells>
  <pageMargins left="0.56000000000000005" right="0.23" top="0.17" bottom="0.17" header="0.31496062992125984" footer="0.17"/>
  <pageSetup paperSize="9"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A3" sqref="A3:P3"/>
    </sheetView>
  </sheetViews>
  <sheetFormatPr defaultColWidth="8.7109375" defaultRowHeight="12.75" x14ac:dyDescent="0.2"/>
  <cols>
    <col min="1" max="1" width="2.7109375" customWidth="1"/>
    <col min="2" max="2" width="5.42578125" bestFit="1" customWidth="1"/>
    <col min="3" max="3" width="44.140625" customWidth="1"/>
    <col min="4" max="4" width="7.42578125" bestFit="1" customWidth="1"/>
    <col min="5" max="5" width="8.42578125" customWidth="1"/>
    <col min="6" max="16" width="7.140625" customWidth="1"/>
  </cols>
  <sheetData>
    <row r="1" spans="1:16" s="27" customFormat="1" ht="18.75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89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D6" s="29"/>
      <c r="E6" s="33" t="s">
        <v>141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49" t="s">
        <v>138</v>
      </c>
      <c r="E7" s="149"/>
      <c r="F7" s="149"/>
      <c r="G7" s="149"/>
      <c r="H7" s="149"/>
      <c r="I7" s="29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140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8.25" customHeight="1" x14ac:dyDescent="0.2">
      <c r="B10" s="17"/>
      <c r="C10" s="1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3.2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98" t="s">
        <v>105</v>
      </c>
      <c r="D14" s="51" t="s">
        <v>83</v>
      </c>
      <c r="E14" s="50">
        <v>2</v>
      </c>
      <c r="F14" s="50"/>
      <c r="G14" s="50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x14ac:dyDescent="0.2">
      <c r="B15" s="50" t="s">
        <v>104</v>
      </c>
      <c r="C15" s="98" t="s">
        <v>138</v>
      </c>
      <c r="D15" s="99"/>
      <c r="E15" s="99"/>
      <c r="F15" s="100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ht="22.5" x14ac:dyDescent="0.2">
      <c r="B16" s="50" t="s">
        <v>106</v>
      </c>
      <c r="C16" s="58" t="s">
        <v>61</v>
      </c>
      <c r="D16" s="50" t="s">
        <v>92</v>
      </c>
      <c r="E16" s="59">
        <v>4.88</v>
      </c>
      <c r="F16" s="59"/>
      <c r="G16" s="59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57" t="s">
        <v>62</v>
      </c>
      <c r="D17" s="50" t="s">
        <v>92</v>
      </c>
      <c r="E17" s="59">
        <v>9.76</v>
      </c>
      <c r="F17" s="59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9.76</v>
      </c>
      <c r="F18" s="59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9.6199999999999992</v>
      </c>
      <c r="F19" s="59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ht="22.5" x14ac:dyDescent="0.2">
      <c r="B20" s="62" t="s">
        <v>110</v>
      </c>
      <c r="C20" s="63" t="s">
        <v>63</v>
      </c>
      <c r="D20" s="50" t="s">
        <v>92</v>
      </c>
      <c r="E20" s="59">
        <v>9.76</v>
      </c>
      <c r="F20" s="59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9.76</v>
      </c>
      <c r="F21" s="59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4.88</v>
      </c>
      <c r="F22" s="59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7.62</v>
      </c>
      <c r="F23" s="59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9.76</v>
      </c>
      <c r="F24" s="59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4.88</v>
      </c>
      <c r="F25" s="59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116</v>
      </c>
      <c r="C26" s="68" t="s">
        <v>189</v>
      </c>
      <c r="D26" s="50" t="s">
        <v>92</v>
      </c>
      <c r="E26" s="59">
        <v>4.88</v>
      </c>
      <c r="F26" s="59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190</v>
      </c>
      <c r="D27" s="69" t="s">
        <v>83</v>
      </c>
      <c r="E27" s="59">
        <v>2</v>
      </c>
      <c r="F27" s="59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s="97" customFormat="1" ht="12.75" customHeight="1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 t="shared" ref="M30:P30" si="7">SUM(M14:M29)</f>
        <v>0</v>
      </c>
      <c r="N30" s="91">
        <f t="shared" si="7"/>
        <v>0</v>
      </c>
      <c r="O30" s="91">
        <f t="shared" si="7"/>
        <v>0</v>
      </c>
      <c r="P30" s="91">
        <f t="shared" si="7"/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8" spans="2:16" x14ac:dyDescent="0.2">
      <c r="B38" s="39" t="s">
        <v>91</v>
      </c>
    </row>
  </sheetData>
  <mergeCells count="20">
    <mergeCell ref="A2:P2"/>
    <mergeCell ref="A3:P3"/>
    <mergeCell ref="D5:H5"/>
    <mergeCell ref="D7:H7"/>
    <mergeCell ref="D8:G8"/>
    <mergeCell ref="M8:O8"/>
    <mergeCell ref="M9:P9"/>
    <mergeCell ref="B11:B12"/>
    <mergeCell ref="C11:C12"/>
    <mergeCell ref="D11:D12"/>
    <mergeCell ref="E11:E12"/>
    <mergeCell ref="F11:K11"/>
    <mergeCell ref="L11:P11"/>
    <mergeCell ref="B36:D36"/>
    <mergeCell ref="I30:K30"/>
    <mergeCell ref="B31:D31"/>
    <mergeCell ref="B32:D32"/>
    <mergeCell ref="B33:D33"/>
    <mergeCell ref="B34:D34"/>
    <mergeCell ref="B35:D35"/>
  </mergeCells>
  <pageMargins left="0.45" right="0.17" top="0.28999999999999998" bottom="0.17" header="0.31496062992125984" footer="0.17"/>
  <pageSetup paperSize="9"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B1" workbookViewId="0">
      <selection activeCell="A2" sqref="A2:P2"/>
    </sheetView>
  </sheetViews>
  <sheetFormatPr defaultColWidth="8.7109375" defaultRowHeight="12.75" x14ac:dyDescent="0.2"/>
  <cols>
    <col min="1" max="1" width="0.7109375" hidden="1" customWidth="1"/>
    <col min="2" max="2" width="5.42578125" bestFit="1" customWidth="1"/>
    <col min="3" max="3" width="44.140625" customWidth="1"/>
    <col min="4" max="4" width="7.42578125" bestFit="1" customWidth="1"/>
    <col min="5" max="5" width="8.42578125" customWidth="1"/>
    <col min="6" max="16" width="7.140625" customWidth="1"/>
  </cols>
  <sheetData>
    <row r="1" spans="1:16" s="27" customFormat="1" ht="15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89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D6" s="29"/>
      <c r="E6" s="33" t="s">
        <v>144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53" t="s">
        <v>143</v>
      </c>
      <c r="E7" s="153"/>
      <c r="F7" s="153"/>
      <c r="G7" s="153"/>
      <c r="H7" s="153"/>
      <c r="I7" s="153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142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8.25" customHeight="1" x14ac:dyDescent="0.2">
      <c r="B10" s="17"/>
      <c r="C10" s="1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3.2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98" t="s">
        <v>105</v>
      </c>
      <c r="D14" s="51" t="s">
        <v>83</v>
      </c>
      <c r="E14" s="50">
        <v>4</v>
      </c>
      <c r="F14" s="50"/>
      <c r="G14" s="50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x14ac:dyDescent="0.2">
      <c r="B15" s="50" t="s">
        <v>104</v>
      </c>
      <c r="C15" s="98" t="s">
        <v>143</v>
      </c>
      <c r="D15" s="99"/>
      <c r="E15" s="99"/>
      <c r="F15" s="100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ht="22.5" x14ac:dyDescent="0.2">
      <c r="B16" s="50" t="s">
        <v>106</v>
      </c>
      <c r="C16" s="58" t="s">
        <v>61</v>
      </c>
      <c r="D16" s="50" t="s">
        <v>92</v>
      </c>
      <c r="E16" s="59">
        <v>9.76</v>
      </c>
      <c r="F16" s="59"/>
      <c r="G16" s="59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57" t="s">
        <v>62</v>
      </c>
      <c r="D17" s="50" t="s">
        <v>92</v>
      </c>
      <c r="E17" s="59">
        <v>19.52</v>
      </c>
      <c r="F17" s="59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19.52</v>
      </c>
      <c r="F18" s="59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19.239999999999998</v>
      </c>
      <c r="F19" s="59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ht="22.5" x14ac:dyDescent="0.2">
      <c r="B20" s="62" t="s">
        <v>110</v>
      </c>
      <c r="C20" s="63" t="s">
        <v>63</v>
      </c>
      <c r="D20" s="50" t="s">
        <v>92</v>
      </c>
      <c r="E20" s="59">
        <v>19.52</v>
      </c>
      <c r="F20" s="59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19.52</v>
      </c>
      <c r="F21" s="59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9.76</v>
      </c>
      <c r="F22" s="59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15.24</v>
      </c>
      <c r="F23" s="59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19.52</v>
      </c>
      <c r="F24" s="59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9.76</v>
      </c>
      <c r="F25" s="59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116</v>
      </c>
      <c r="C26" s="68" t="s">
        <v>189</v>
      </c>
      <c r="D26" s="50" t="s">
        <v>92</v>
      </c>
      <c r="E26" s="59">
        <v>9.76</v>
      </c>
      <c r="F26" s="59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190</v>
      </c>
      <c r="D27" s="69" t="s">
        <v>83</v>
      </c>
      <c r="E27" s="59">
        <v>4</v>
      </c>
      <c r="F27" s="59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s="97" customFormat="1" ht="12.75" customHeight="1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 t="shared" ref="M30:P30" si="7">SUM(M14:M29)</f>
        <v>0</v>
      </c>
      <c r="N30" s="91">
        <f t="shared" si="7"/>
        <v>0</v>
      </c>
      <c r="O30" s="91">
        <f t="shared" si="7"/>
        <v>0</v>
      </c>
      <c r="P30" s="91">
        <f t="shared" si="7"/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8" spans="2:16" x14ac:dyDescent="0.2">
      <c r="B38" s="39" t="s">
        <v>91</v>
      </c>
    </row>
  </sheetData>
  <mergeCells count="20">
    <mergeCell ref="L11:P11"/>
    <mergeCell ref="A2:P2"/>
    <mergeCell ref="A3:P3"/>
    <mergeCell ref="D5:H5"/>
    <mergeCell ref="D8:G8"/>
    <mergeCell ref="M8:O8"/>
    <mergeCell ref="M9:P9"/>
    <mergeCell ref="B36:D36"/>
    <mergeCell ref="D7:I7"/>
    <mergeCell ref="I30:K30"/>
    <mergeCell ref="B31:D31"/>
    <mergeCell ref="B32:D32"/>
    <mergeCell ref="B33:D33"/>
    <mergeCell ref="B34:D34"/>
    <mergeCell ref="B35:D35"/>
    <mergeCell ref="B11:B12"/>
    <mergeCell ref="C11:C12"/>
    <mergeCell ref="D11:D12"/>
    <mergeCell ref="E11:E12"/>
    <mergeCell ref="F11:K11"/>
  </mergeCells>
  <pageMargins left="0.70866141732283472" right="0.37" top="0.17" bottom="0.17" header="0.17" footer="0.17"/>
  <pageSetup paperSize="9" scale="9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C26" sqref="C26"/>
    </sheetView>
  </sheetViews>
  <sheetFormatPr defaultColWidth="8.7109375" defaultRowHeight="12.75" x14ac:dyDescent="0.2"/>
  <cols>
    <col min="1" max="1" width="0.7109375" customWidth="1"/>
    <col min="2" max="2" width="5.42578125" bestFit="1" customWidth="1"/>
    <col min="3" max="3" width="44.140625" customWidth="1"/>
    <col min="4" max="4" width="7.42578125" bestFit="1" customWidth="1"/>
    <col min="5" max="16" width="7.140625" customWidth="1"/>
  </cols>
  <sheetData>
    <row r="1" spans="1:16" s="27" customFormat="1" ht="26.25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89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D6" s="29"/>
      <c r="E6" s="33" t="s">
        <v>183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49" t="s">
        <v>146</v>
      </c>
      <c r="E7" s="149"/>
      <c r="F7" s="149"/>
      <c r="G7" s="149"/>
      <c r="H7" s="149"/>
      <c r="I7" s="29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103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8.25" customHeight="1" x14ac:dyDescent="0.2">
      <c r="B10" s="17"/>
      <c r="C10" s="1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3.2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98" t="s">
        <v>105</v>
      </c>
      <c r="D14" s="51" t="s">
        <v>83</v>
      </c>
      <c r="E14" s="50">
        <v>2</v>
      </c>
      <c r="F14" s="50"/>
      <c r="G14" s="50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x14ac:dyDescent="0.2">
      <c r="B15" s="50" t="s">
        <v>104</v>
      </c>
      <c r="C15" s="98" t="s">
        <v>146</v>
      </c>
      <c r="D15" s="99"/>
      <c r="E15" s="99"/>
      <c r="F15" s="100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ht="22.5" x14ac:dyDescent="0.2">
      <c r="B16" s="50" t="s">
        <v>106</v>
      </c>
      <c r="C16" s="58" t="s">
        <v>61</v>
      </c>
      <c r="D16" s="50" t="s">
        <v>92</v>
      </c>
      <c r="E16" s="59">
        <v>4.88</v>
      </c>
      <c r="F16" s="59"/>
      <c r="G16" s="59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57" t="s">
        <v>62</v>
      </c>
      <c r="D17" s="50" t="s">
        <v>92</v>
      </c>
      <c r="E17" s="59">
        <v>9.76</v>
      </c>
      <c r="F17" s="59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9.76</v>
      </c>
      <c r="F18" s="59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9.6199999999999992</v>
      </c>
      <c r="F19" s="59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ht="22.5" x14ac:dyDescent="0.2">
      <c r="B20" s="62" t="s">
        <v>110</v>
      </c>
      <c r="C20" s="63" t="s">
        <v>63</v>
      </c>
      <c r="D20" s="50" t="s">
        <v>92</v>
      </c>
      <c r="E20" s="59">
        <v>9.76</v>
      </c>
      <c r="F20" s="59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9.76</v>
      </c>
      <c r="F21" s="59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4.88</v>
      </c>
      <c r="F22" s="59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7.62</v>
      </c>
      <c r="F23" s="59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9.76</v>
      </c>
      <c r="F24" s="59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4.88</v>
      </c>
      <c r="F25" s="59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116</v>
      </c>
      <c r="C26" s="68" t="s">
        <v>189</v>
      </c>
      <c r="D26" s="50" t="s">
        <v>92</v>
      </c>
      <c r="E26" s="59">
        <v>4.88</v>
      </c>
      <c r="F26" s="59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82</v>
      </c>
      <c r="D27" s="69" t="s">
        <v>83</v>
      </c>
      <c r="E27" s="59">
        <v>2</v>
      </c>
      <c r="F27" s="59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s="97" customFormat="1" ht="12.75" customHeight="1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 t="shared" ref="M30:P30" si="7">SUM(M14:M29)</f>
        <v>0</v>
      </c>
      <c r="N30" s="91">
        <f t="shared" si="7"/>
        <v>0</v>
      </c>
      <c r="O30" s="91">
        <f t="shared" si="7"/>
        <v>0</v>
      </c>
      <c r="P30" s="91">
        <f t="shared" si="7"/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8" spans="2:16" x14ac:dyDescent="0.2">
      <c r="B38" s="39" t="s">
        <v>91</v>
      </c>
    </row>
  </sheetData>
  <mergeCells count="20">
    <mergeCell ref="A2:P2"/>
    <mergeCell ref="A3:P3"/>
    <mergeCell ref="L11:P11"/>
    <mergeCell ref="B34:D34"/>
    <mergeCell ref="M8:O8"/>
    <mergeCell ref="M9:P9"/>
    <mergeCell ref="D5:H5"/>
    <mergeCell ref="D8:G8"/>
    <mergeCell ref="D7:H7"/>
    <mergeCell ref="B11:B12"/>
    <mergeCell ref="C11:C12"/>
    <mergeCell ref="D11:D12"/>
    <mergeCell ref="B33:D33"/>
    <mergeCell ref="I30:K30"/>
    <mergeCell ref="B31:D31"/>
    <mergeCell ref="B32:D32"/>
    <mergeCell ref="E11:E12"/>
    <mergeCell ref="F11:K11"/>
    <mergeCell ref="B36:D36"/>
    <mergeCell ref="B35:D35"/>
  </mergeCells>
  <pageMargins left="0.59055118110236227" right="0.47244094488188981" top="0.17" bottom="0.17" header="0.17" footer="0.17"/>
  <pageSetup paperSize="9" scale="9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C26" sqref="C26"/>
    </sheetView>
  </sheetViews>
  <sheetFormatPr defaultColWidth="8.7109375" defaultRowHeight="12.75" x14ac:dyDescent="0.2"/>
  <cols>
    <col min="1" max="1" width="0.7109375" customWidth="1"/>
    <col min="2" max="2" width="5.42578125" bestFit="1" customWidth="1"/>
    <col min="3" max="3" width="44.140625" customWidth="1"/>
    <col min="4" max="4" width="7.42578125" bestFit="1" customWidth="1"/>
    <col min="5" max="5" width="8.42578125" customWidth="1"/>
    <col min="6" max="6" width="6.85546875" customWidth="1"/>
    <col min="7" max="16" width="7.140625" customWidth="1"/>
  </cols>
  <sheetData>
    <row r="1" spans="1:16" s="27" customFormat="1" ht="26.25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89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D6" s="29"/>
      <c r="E6" s="33" t="s">
        <v>145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49" t="s">
        <v>149</v>
      </c>
      <c r="E7" s="149"/>
      <c r="F7" s="149"/>
      <c r="G7" s="149"/>
      <c r="H7" s="149"/>
      <c r="I7" s="29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150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8.25" customHeight="1" x14ac:dyDescent="0.2">
      <c r="B10" s="17"/>
      <c r="C10" s="1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3.2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98" t="s">
        <v>105</v>
      </c>
      <c r="D14" s="51" t="s">
        <v>83</v>
      </c>
      <c r="E14" s="50">
        <v>2</v>
      </c>
      <c r="F14" s="50"/>
      <c r="G14" s="50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x14ac:dyDescent="0.2">
      <c r="B15" s="50" t="s">
        <v>104</v>
      </c>
      <c r="C15" s="98" t="s">
        <v>149</v>
      </c>
      <c r="D15" s="99"/>
      <c r="E15" s="99"/>
      <c r="F15" s="100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ht="22.5" x14ac:dyDescent="0.2">
      <c r="B16" s="50" t="s">
        <v>106</v>
      </c>
      <c r="C16" s="58" t="s">
        <v>61</v>
      </c>
      <c r="D16" s="50" t="s">
        <v>92</v>
      </c>
      <c r="E16" s="59">
        <v>4.88</v>
      </c>
      <c r="F16" s="59"/>
      <c r="G16" s="59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57" t="s">
        <v>62</v>
      </c>
      <c r="D17" s="50" t="s">
        <v>92</v>
      </c>
      <c r="E17" s="59">
        <v>9.76</v>
      </c>
      <c r="F17" s="59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9.76</v>
      </c>
      <c r="F18" s="59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9.6199999999999992</v>
      </c>
      <c r="F19" s="59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ht="22.5" x14ac:dyDescent="0.2">
      <c r="B20" s="62" t="s">
        <v>110</v>
      </c>
      <c r="C20" s="63" t="s">
        <v>63</v>
      </c>
      <c r="D20" s="50" t="s">
        <v>92</v>
      </c>
      <c r="E20" s="59">
        <v>9.76</v>
      </c>
      <c r="F20" s="59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9.76</v>
      </c>
      <c r="F21" s="59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4.88</v>
      </c>
      <c r="F22" s="59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7.62</v>
      </c>
      <c r="F23" s="59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9.76</v>
      </c>
      <c r="F24" s="59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4.88</v>
      </c>
      <c r="F25" s="59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116</v>
      </c>
      <c r="C26" s="68" t="s">
        <v>189</v>
      </c>
      <c r="D26" s="50" t="s">
        <v>92</v>
      </c>
      <c r="E26" s="59">
        <v>4.88</v>
      </c>
      <c r="F26" s="59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82</v>
      </c>
      <c r="D27" s="69" t="s">
        <v>83</v>
      </c>
      <c r="E27" s="59">
        <v>2</v>
      </c>
      <c r="F27" s="59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s="97" customFormat="1" ht="12.75" customHeight="1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 t="shared" ref="M30:P30" si="7">SUM(M14:M29)</f>
        <v>0</v>
      </c>
      <c r="N30" s="91">
        <f t="shared" si="7"/>
        <v>0</v>
      </c>
      <c r="O30" s="91">
        <f t="shared" si="7"/>
        <v>0</v>
      </c>
      <c r="P30" s="91">
        <f t="shared" si="7"/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8" spans="2:16" x14ac:dyDescent="0.2">
      <c r="B38" s="39" t="s">
        <v>91</v>
      </c>
    </row>
  </sheetData>
  <mergeCells count="20">
    <mergeCell ref="A2:P2"/>
    <mergeCell ref="A3:P3"/>
    <mergeCell ref="D5:H5"/>
    <mergeCell ref="D7:H7"/>
    <mergeCell ref="D8:G8"/>
    <mergeCell ref="M8:O8"/>
    <mergeCell ref="M9:P9"/>
    <mergeCell ref="B11:B12"/>
    <mergeCell ref="C11:C12"/>
    <mergeCell ref="D11:D12"/>
    <mergeCell ref="E11:E12"/>
    <mergeCell ref="F11:K11"/>
    <mergeCell ref="L11:P11"/>
    <mergeCell ref="B36:D36"/>
    <mergeCell ref="I30:K30"/>
    <mergeCell ref="B31:D31"/>
    <mergeCell ref="B32:D32"/>
    <mergeCell ref="B33:D33"/>
    <mergeCell ref="B34:D34"/>
    <mergeCell ref="B35:D35"/>
  </mergeCells>
  <pageMargins left="0.70866141732283472" right="0.17" top="0.17" bottom="0.17" header="0.31496062992125984" footer="0.17"/>
  <pageSetup paperSize="9" scale="9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J26" sqref="J26"/>
    </sheetView>
  </sheetViews>
  <sheetFormatPr defaultColWidth="8.7109375" defaultRowHeight="12.75" x14ac:dyDescent="0.2"/>
  <cols>
    <col min="1" max="1" width="0.7109375" customWidth="1"/>
    <col min="2" max="2" width="5.140625" bestFit="1" customWidth="1"/>
    <col min="3" max="3" width="44.140625" customWidth="1"/>
    <col min="4" max="4" width="8.140625" customWidth="1"/>
    <col min="5" max="5" width="9" customWidth="1"/>
    <col min="6" max="6" width="7.140625" customWidth="1"/>
    <col min="7" max="7" width="10.5703125" customWidth="1"/>
    <col min="8" max="16" width="7.140625" customWidth="1"/>
  </cols>
  <sheetData>
    <row r="1" spans="1:16" s="27" customFormat="1" ht="21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186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E6" s="25" t="s">
        <v>147</v>
      </c>
    </row>
    <row r="7" spans="1:16" x14ac:dyDescent="0.2">
      <c r="C7" s="37" t="s">
        <v>87</v>
      </c>
      <c r="D7" s="154" t="s">
        <v>192</v>
      </c>
      <c r="E7" s="154"/>
      <c r="F7" s="154"/>
      <c r="G7" s="154"/>
    </row>
    <row r="8" spans="1:16" ht="12.75" customHeight="1" x14ac:dyDescent="0.2">
      <c r="C8" s="37" t="s">
        <v>88</v>
      </c>
      <c r="D8" s="130"/>
      <c r="E8" s="130"/>
      <c r="F8" s="130"/>
      <c r="G8" s="130"/>
      <c r="H8" s="16"/>
      <c r="M8" s="126"/>
      <c r="N8" s="126"/>
      <c r="O8" s="126"/>
      <c r="P8" s="3"/>
    </row>
    <row r="9" spans="1:16" x14ac:dyDescent="0.2">
      <c r="C9" s="37" t="s">
        <v>153</v>
      </c>
      <c r="M9" s="131"/>
      <c r="N9" s="131"/>
      <c r="O9" s="131"/>
      <c r="P9" s="131"/>
    </row>
    <row r="10" spans="1:16" ht="12.75" customHeight="1" x14ac:dyDescent="0.2">
      <c r="B10" s="132" t="s">
        <v>45</v>
      </c>
      <c r="C10" s="134" t="s">
        <v>46</v>
      </c>
      <c r="D10" s="134" t="s">
        <v>47</v>
      </c>
      <c r="E10" s="134" t="s">
        <v>48</v>
      </c>
      <c r="F10" s="136" t="s">
        <v>49</v>
      </c>
      <c r="G10" s="137"/>
      <c r="H10" s="137"/>
      <c r="I10" s="137"/>
      <c r="J10" s="137"/>
      <c r="K10" s="138"/>
      <c r="L10" s="139" t="s">
        <v>50</v>
      </c>
      <c r="M10" s="139"/>
      <c r="N10" s="139"/>
      <c r="O10" s="139"/>
      <c r="P10" s="139"/>
    </row>
    <row r="11" spans="1:16" ht="33.75" x14ac:dyDescent="0.2">
      <c r="B11" s="133"/>
      <c r="C11" s="135"/>
      <c r="D11" s="135"/>
      <c r="E11" s="135"/>
      <c r="F11" s="50" t="s">
        <v>51</v>
      </c>
      <c r="G11" s="50" t="s">
        <v>69</v>
      </c>
      <c r="H11" s="52" t="s">
        <v>70</v>
      </c>
      <c r="I11" s="50" t="s">
        <v>71</v>
      </c>
      <c r="J11" s="50" t="s">
        <v>72</v>
      </c>
      <c r="K11" s="52" t="s">
        <v>52</v>
      </c>
      <c r="L11" s="50" t="s">
        <v>53</v>
      </c>
      <c r="M11" s="52" t="s">
        <v>70</v>
      </c>
      <c r="N11" s="50" t="s">
        <v>71</v>
      </c>
      <c r="O11" s="50" t="s">
        <v>72</v>
      </c>
      <c r="P11" s="50" t="s">
        <v>73</v>
      </c>
    </row>
    <row r="12" spans="1:16" x14ac:dyDescent="0.2">
      <c r="B12" s="51">
        <v>1</v>
      </c>
      <c r="C12" s="51">
        <v>2</v>
      </c>
      <c r="D12" s="51">
        <v>3</v>
      </c>
      <c r="E12" s="50">
        <v>4</v>
      </c>
      <c r="F12" s="50">
        <v>5</v>
      </c>
      <c r="G12" s="50">
        <v>6</v>
      </c>
      <c r="H12" s="53">
        <v>7</v>
      </c>
      <c r="I12" s="50">
        <v>8</v>
      </c>
      <c r="J12" s="50">
        <v>9</v>
      </c>
      <c r="K12" s="54">
        <v>10</v>
      </c>
      <c r="L12" s="50">
        <v>11</v>
      </c>
      <c r="M12" s="50">
        <v>12</v>
      </c>
      <c r="N12" s="50">
        <v>13</v>
      </c>
      <c r="O12" s="50">
        <v>14</v>
      </c>
      <c r="P12" s="50">
        <v>15</v>
      </c>
    </row>
    <row r="13" spans="1:16" ht="28.5" customHeight="1" x14ac:dyDescent="0.2">
      <c r="B13" s="51">
        <v>1</v>
      </c>
      <c r="C13" s="98" t="s">
        <v>105</v>
      </c>
      <c r="D13" s="51" t="s">
        <v>83</v>
      </c>
      <c r="E13" s="50">
        <v>3</v>
      </c>
      <c r="F13" s="50"/>
      <c r="G13" s="50"/>
      <c r="H13" s="53">
        <f>ROUND(F13*G13,2)</f>
        <v>0</v>
      </c>
      <c r="I13" s="50"/>
      <c r="J13" s="50"/>
      <c r="K13" s="54">
        <f>SUM(H13:J13)</f>
        <v>0</v>
      </c>
      <c r="L13" s="50">
        <f>E13*F13</f>
        <v>0</v>
      </c>
      <c r="M13" s="71">
        <f>E13*H13</f>
        <v>0</v>
      </c>
      <c r="N13" s="71">
        <f>I13*E13</f>
        <v>0</v>
      </c>
      <c r="O13" s="71">
        <f>J13*E13</f>
        <v>0</v>
      </c>
      <c r="P13" s="71">
        <f>SUM(M13:O13)</f>
        <v>0</v>
      </c>
    </row>
    <row r="14" spans="1:16" ht="24.75" customHeight="1" x14ac:dyDescent="0.2">
      <c r="B14" s="50" t="s">
        <v>104</v>
      </c>
      <c r="C14" s="98" t="s">
        <v>152</v>
      </c>
      <c r="D14" s="99"/>
      <c r="E14" s="99"/>
      <c r="F14" s="100"/>
      <c r="G14" s="101"/>
      <c r="H14" s="101"/>
      <c r="I14" s="101"/>
      <c r="J14" s="102"/>
      <c r="K14" s="101"/>
      <c r="L14" s="101"/>
      <c r="M14" s="101"/>
      <c r="N14" s="101"/>
      <c r="O14" s="101"/>
      <c r="P14" s="101"/>
    </row>
    <row r="15" spans="1:16" ht="23.25" customHeight="1" x14ac:dyDescent="0.2">
      <c r="B15" s="50" t="s">
        <v>106</v>
      </c>
      <c r="C15" s="58" t="s">
        <v>61</v>
      </c>
      <c r="D15" s="50" t="s">
        <v>92</v>
      </c>
      <c r="E15" s="59">
        <v>7.32</v>
      </c>
      <c r="F15" s="59"/>
      <c r="G15" s="59"/>
      <c r="H15" s="56">
        <f t="shared" ref="H15:H27" si="0">ROUND(F15*G15,2)</f>
        <v>0</v>
      </c>
      <c r="I15" s="59"/>
      <c r="J15" s="59"/>
      <c r="K15" s="71">
        <f t="shared" ref="K15:K27" si="1">SUM(H15:J15)</f>
        <v>0</v>
      </c>
      <c r="L15" s="71">
        <f t="shared" ref="L15:L27" si="2">E15*F15</f>
        <v>0</v>
      </c>
      <c r="M15" s="71">
        <f t="shared" ref="M15:M27" si="3">E15*H15</f>
        <v>0</v>
      </c>
      <c r="N15" s="71">
        <f t="shared" ref="N15:N27" si="4">I15*E15</f>
        <v>0</v>
      </c>
      <c r="O15" s="71">
        <f t="shared" ref="O15:O27" si="5">J15*E15</f>
        <v>0</v>
      </c>
      <c r="P15" s="71">
        <f t="shared" ref="P15:P25" si="6">SUM(M15:O15)</f>
        <v>0</v>
      </c>
    </row>
    <row r="16" spans="1:16" x14ac:dyDescent="0.2">
      <c r="B16" s="50" t="s">
        <v>107</v>
      </c>
      <c r="C16" s="57" t="s">
        <v>62</v>
      </c>
      <c r="D16" s="50" t="s">
        <v>92</v>
      </c>
      <c r="E16" s="59">
        <v>14.64</v>
      </c>
      <c r="F16" s="59"/>
      <c r="G16" s="59"/>
      <c r="H16" s="56">
        <f t="shared" si="0"/>
        <v>0</v>
      </c>
      <c r="I16" s="59"/>
      <c r="J16" s="59"/>
      <c r="K16" s="71">
        <f t="shared" si="1"/>
        <v>0</v>
      </c>
      <c r="L16" s="71">
        <f t="shared" si="2"/>
        <v>0</v>
      </c>
      <c r="M16" s="71">
        <f t="shared" si="3"/>
        <v>0</v>
      </c>
      <c r="N16" s="71">
        <f t="shared" si="4"/>
        <v>0</v>
      </c>
      <c r="O16" s="71">
        <f t="shared" si="5"/>
        <v>0</v>
      </c>
      <c r="P16" s="71">
        <f t="shared" si="6"/>
        <v>0</v>
      </c>
    </row>
    <row r="17" spans="2:16" ht="22.5" x14ac:dyDescent="0.2">
      <c r="B17" s="60" t="s">
        <v>108</v>
      </c>
      <c r="C17" s="61" t="s">
        <v>187</v>
      </c>
      <c r="D17" s="50" t="s">
        <v>92</v>
      </c>
      <c r="E17" s="59">
        <v>14.64</v>
      </c>
      <c r="F17" s="59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109</v>
      </c>
      <c r="C18" s="61" t="s">
        <v>93</v>
      </c>
      <c r="D18" s="60" t="s">
        <v>55</v>
      </c>
      <c r="E18" s="59">
        <v>14.43</v>
      </c>
      <c r="F18" s="59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2" t="s">
        <v>110</v>
      </c>
      <c r="C19" s="63" t="s">
        <v>63</v>
      </c>
      <c r="D19" s="50" t="s">
        <v>92</v>
      </c>
      <c r="E19" s="59">
        <v>14.64</v>
      </c>
      <c r="F19" s="59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x14ac:dyDescent="0.2">
      <c r="B20" s="60" t="s">
        <v>111</v>
      </c>
      <c r="C20" s="61" t="s">
        <v>64</v>
      </c>
      <c r="D20" s="50" t="s">
        <v>92</v>
      </c>
      <c r="E20" s="59">
        <v>14.64</v>
      </c>
      <c r="F20" s="59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4" t="s">
        <v>112</v>
      </c>
      <c r="C21" s="65" t="s">
        <v>65</v>
      </c>
      <c r="D21" s="50" t="s">
        <v>92</v>
      </c>
      <c r="E21" s="59">
        <v>7.32</v>
      </c>
      <c r="F21" s="59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103" t="s">
        <v>113</v>
      </c>
      <c r="C22" s="66" t="s">
        <v>66</v>
      </c>
      <c r="D22" s="64" t="s">
        <v>54</v>
      </c>
      <c r="E22" s="59">
        <v>11.43</v>
      </c>
      <c r="F22" s="59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ht="22.5" x14ac:dyDescent="0.2">
      <c r="B23" s="64" t="s">
        <v>114</v>
      </c>
      <c r="C23" s="66" t="s">
        <v>67</v>
      </c>
      <c r="D23" s="50" t="s">
        <v>92</v>
      </c>
      <c r="E23" s="59">
        <v>14.64</v>
      </c>
      <c r="F23" s="59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115</v>
      </c>
      <c r="C24" s="66" t="s">
        <v>68</v>
      </c>
      <c r="D24" s="50" t="s">
        <v>92</v>
      </c>
      <c r="E24" s="59">
        <v>7.32</v>
      </c>
      <c r="F24" s="59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7" t="s">
        <v>116</v>
      </c>
      <c r="C25" s="68" t="s">
        <v>189</v>
      </c>
      <c r="D25" s="50" t="s">
        <v>92</v>
      </c>
      <c r="E25" s="59">
        <v>7.32</v>
      </c>
      <c r="F25" s="59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118</v>
      </c>
      <c r="C26" s="68" t="s">
        <v>82</v>
      </c>
      <c r="D26" s="69" t="s">
        <v>83</v>
      </c>
      <c r="E26" s="59">
        <v>3</v>
      </c>
      <c r="F26" s="59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>SUM(M26:O26)</f>
        <v>0</v>
      </c>
    </row>
    <row r="27" spans="2:16" x14ac:dyDescent="0.2">
      <c r="B27" s="70" t="s">
        <v>117</v>
      </c>
      <c r="C27" s="68" t="s">
        <v>191</v>
      </c>
      <c r="D27" s="67" t="s">
        <v>84</v>
      </c>
      <c r="E27" s="59">
        <v>1</v>
      </c>
      <c r="F27" s="59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50"/>
      <c r="C28" s="57"/>
      <c r="D28" s="50"/>
      <c r="E28" s="71"/>
      <c r="F28" s="56"/>
      <c r="G28" s="71"/>
      <c r="H28" s="71"/>
      <c r="I28" s="71"/>
      <c r="J28" s="72"/>
      <c r="K28" s="71"/>
      <c r="L28" s="71"/>
      <c r="M28" s="71"/>
      <c r="N28" s="71"/>
      <c r="O28" s="71"/>
      <c r="P28" s="71"/>
    </row>
    <row r="29" spans="2:16" x14ac:dyDescent="0.2">
      <c r="B29" s="55"/>
      <c r="C29" s="55"/>
      <c r="D29" s="55"/>
      <c r="E29" s="89"/>
      <c r="F29" s="90"/>
      <c r="G29" s="89"/>
      <c r="H29" s="89"/>
      <c r="I29" s="143" t="s">
        <v>56</v>
      </c>
      <c r="J29" s="143"/>
      <c r="K29" s="143"/>
      <c r="L29" s="91">
        <f>SUM(L13:L28)</f>
        <v>0</v>
      </c>
      <c r="M29" s="91">
        <f t="shared" ref="M29:P29" si="7">SUM(M13:M28)</f>
        <v>0</v>
      </c>
      <c r="N29" s="91">
        <f t="shared" si="7"/>
        <v>0</v>
      </c>
      <c r="O29" s="91">
        <f t="shared" si="7"/>
        <v>0</v>
      </c>
      <c r="P29" s="91">
        <f t="shared" si="7"/>
        <v>0</v>
      </c>
    </row>
    <row r="30" spans="2:16" s="97" customFormat="1" ht="12.75" customHeight="1" x14ac:dyDescent="0.2">
      <c r="B30" s="144" t="s">
        <v>57</v>
      </c>
      <c r="C30" s="144"/>
      <c r="D30" s="144"/>
      <c r="E30" s="83" t="s">
        <v>90</v>
      </c>
      <c r="F30" s="75"/>
      <c r="G30" s="75"/>
      <c r="H30" s="75"/>
      <c r="I30" s="75"/>
      <c r="J30" s="75"/>
      <c r="K30" s="75"/>
      <c r="L30" s="76"/>
      <c r="M30" s="76"/>
      <c r="N30" s="76" t="e">
        <f>N29*E30</f>
        <v>#VALUE!</v>
      </c>
      <c r="O30" s="76"/>
      <c r="P30" s="76" t="e">
        <f>SUM(M30:O30)</f>
        <v>#VALUE!</v>
      </c>
    </row>
    <row r="31" spans="2:16" ht="12.75" customHeight="1" x14ac:dyDescent="0.2">
      <c r="B31" s="145" t="s">
        <v>58</v>
      </c>
      <c r="C31" s="145"/>
      <c r="D31" s="145"/>
      <c r="E31" s="84"/>
      <c r="F31" s="77"/>
      <c r="G31" s="77"/>
      <c r="H31" s="77"/>
      <c r="I31" s="77"/>
      <c r="J31" s="77"/>
      <c r="K31" s="77"/>
      <c r="L31" s="78"/>
      <c r="M31" s="88">
        <f>SUM(M29:M30)</f>
        <v>0</v>
      </c>
      <c r="N31" s="78" t="e">
        <f>SUM(N29:N30)</f>
        <v>#VALUE!</v>
      </c>
      <c r="O31" s="78">
        <f>SUM(O29:O30)</f>
        <v>0</v>
      </c>
      <c r="P31" s="78" t="e">
        <f>SUM(P29:P30)</f>
        <v>#VALUE!</v>
      </c>
    </row>
    <row r="32" spans="2:16" ht="12.75" customHeight="1" x14ac:dyDescent="0.2">
      <c r="B32" s="144" t="s">
        <v>98</v>
      </c>
      <c r="C32" s="144"/>
      <c r="D32" s="144"/>
      <c r="E32" s="87">
        <v>0.2359</v>
      </c>
      <c r="F32" s="80"/>
      <c r="G32" s="79"/>
      <c r="H32" s="79"/>
      <c r="I32" s="79"/>
      <c r="J32" s="80"/>
      <c r="K32" s="79"/>
      <c r="L32" s="81"/>
      <c r="M32" s="79">
        <f>M31*E32</f>
        <v>0</v>
      </c>
      <c r="N32" s="79"/>
      <c r="O32" s="79"/>
      <c r="P32" s="76">
        <f>SUM(M32:O32)</f>
        <v>0</v>
      </c>
    </row>
    <row r="33" spans="2:16" x14ac:dyDescent="0.2">
      <c r="B33" s="146" t="s">
        <v>96</v>
      </c>
      <c r="C33" s="147"/>
      <c r="D33" s="148"/>
      <c r="E33" s="83" t="s">
        <v>90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 t="e">
        <f>E33*P31</f>
        <v>#VALUE!</v>
      </c>
    </row>
    <row r="34" spans="2:16" x14ac:dyDescent="0.2">
      <c r="B34" s="146" t="s">
        <v>97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E34*P31</f>
        <v>#VALUE!</v>
      </c>
    </row>
    <row r="35" spans="2:16" x14ac:dyDescent="0.2">
      <c r="B35" s="140" t="s">
        <v>60</v>
      </c>
      <c r="C35" s="141"/>
      <c r="D35" s="14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6" t="e">
        <f>SUM(P31:P34)</f>
        <v>#VALUE!</v>
      </c>
    </row>
    <row r="36" spans="2:16" ht="12.75" customHeight="1" x14ac:dyDescent="0.2"/>
    <row r="37" spans="2:16" x14ac:dyDescent="0.2">
      <c r="B37" s="39" t="s">
        <v>91</v>
      </c>
    </row>
    <row r="38" spans="2:16" x14ac:dyDescent="0.2">
      <c r="B38" s="39"/>
    </row>
  </sheetData>
  <mergeCells count="20">
    <mergeCell ref="A2:P2"/>
    <mergeCell ref="A3:P3"/>
    <mergeCell ref="B33:D33"/>
    <mergeCell ref="M8:O8"/>
    <mergeCell ref="D7:G7"/>
    <mergeCell ref="B10:B11"/>
    <mergeCell ref="C10:C11"/>
    <mergeCell ref="D5:H5"/>
    <mergeCell ref="D8:G8"/>
    <mergeCell ref="M9:P9"/>
    <mergeCell ref="B35:D35"/>
    <mergeCell ref="L10:P10"/>
    <mergeCell ref="B30:D30"/>
    <mergeCell ref="B34:D34"/>
    <mergeCell ref="D10:D11"/>
    <mergeCell ref="E10:E11"/>
    <mergeCell ref="F10:K10"/>
    <mergeCell ref="I29:K29"/>
    <mergeCell ref="B32:D32"/>
    <mergeCell ref="B31:D31"/>
  </mergeCells>
  <pageMargins left="0.19" right="0.31" top="0.27559055118110237" bottom="0.15748031496062992" header="0.31496062992125984" footer="0.15748031496062992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A3" sqref="A3:P3"/>
    </sheetView>
  </sheetViews>
  <sheetFormatPr defaultColWidth="8.7109375" defaultRowHeight="12.75" x14ac:dyDescent="0.2"/>
  <cols>
    <col min="1" max="1" width="0.7109375" customWidth="1"/>
    <col min="2" max="2" width="5.42578125" bestFit="1" customWidth="1"/>
    <col min="3" max="3" width="44.140625" customWidth="1"/>
    <col min="4" max="4" width="7.42578125" bestFit="1" customWidth="1"/>
    <col min="5" max="5" width="8.42578125" customWidth="1"/>
    <col min="6" max="16" width="7.140625" customWidth="1"/>
  </cols>
  <sheetData>
    <row r="1" spans="1:16" s="27" customFormat="1" ht="26.25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89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D6" s="29"/>
      <c r="E6" s="33" t="s">
        <v>148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49" t="s">
        <v>156</v>
      </c>
      <c r="E7" s="149"/>
      <c r="F7" s="149"/>
      <c r="G7" s="149"/>
      <c r="H7" s="149"/>
      <c r="I7" s="29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155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8.25" customHeight="1" x14ac:dyDescent="0.2">
      <c r="B10" s="17"/>
      <c r="C10" s="1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3.2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98" t="s">
        <v>105</v>
      </c>
      <c r="D14" s="51" t="s">
        <v>83</v>
      </c>
      <c r="E14" s="50">
        <v>2</v>
      </c>
      <c r="F14" s="50"/>
      <c r="G14" s="50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x14ac:dyDescent="0.2">
      <c r="B15" s="50" t="s">
        <v>104</v>
      </c>
      <c r="C15" s="98" t="s">
        <v>156</v>
      </c>
      <c r="D15" s="99"/>
      <c r="E15" s="99"/>
      <c r="F15" s="100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ht="22.5" x14ac:dyDescent="0.2">
      <c r="B16" s="50" t="s">
        <v>106</v>
      </c>
      <c r="C16" s="58" t="s">
        <v>61</v>
      </c>
      <c r="D16" s="50" t="s">
        <v>92</v>
      </c>
      <c r="E16" s="59">
        <v>4.88</v>
      </c>
      <c r="F16" s="59"/>
      <c r="G16" s="59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57" t="s">
        <v>62</v>
      </c>
      <c r="D17" s="50" t="s">
        <v>92</v>
      </c>
      <c r="E17" s="59">
        <v>9.76</v>
      </c>
      <c r="F17" s="59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9.76</v>
      </c>
      <c r="F18" s="59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9.6199999999999992</v>
      </c>
      <c r="F19" s="59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ht="22.5" x14ac:dyDescent="0.2">
      <c r="B20" s="62" t="s">
        <v>110</v>
      </c>
      <c r="C20" s="63" t="s">
        <v>63</v>
      </c>
      <c r="D20" s="50" t="s">
        <v>92</v>
      </c>
      <c r="E20" s="59">
        <v>9.76</v>
      </c>
      <c r="F20" s="59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9.76</v>
      </c>
      <c r="F21" s="59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4.88</v>
      </c>
      <c r="F22" s="59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7.62</v>
      </c>
      <c r="F23" s="59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9.76</v>
      </c>
      <c r="F24" s="59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4.88</v>
      </c>
      <c r="F25" s="59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116</v>
      </c>
      <c r="C26" s="68" t="s">
        <v>189</v>
      </c>
      <c r="D26" s="50" t="s">
        <v>92</v>
      </c>
      <c r="E26" s="59">
        <v>4.88</v>
      </c>
      <c r="F26" s="59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82</v>
      </c>
      <c r="D27" s="69" t="s">
        <v>83</v>
      </c>
      <c r="E27" s="59">
        <v>2</v>
      </c>
      <c r="F27" s="59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s="97" customFormat="1" ht="12.75" customHeight="1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 t="shared" ref="M30:P30" si="7">SUM(M14:M29)</f>
        <v>0</v>
      </c>
      <c r="N30" s="91">
        <f t="shared" si="7"/>
        <v>0</v>
      </c>
      <c r="O30" s="91">
        <f t="shared" si="7"/>
        <v>0</v>
      </c>
      <c r="P30" s="91">
        <f t="shared" si="7"/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8" spans="2:16" x14ac:dyDescent="0.2">
      <c r="B38" s="39" t="s">
        <v>91</v>
      </c>
    </row>
  </sheetData>
  <mergeCells count="20">
    <mergeCell ref="B36:D36"/>
    <mergeCell ref="I30:K30"/>
    <mergeCell ref="B31:D31"/>
    <mergeCell ref="B32:D32"/>
    <mergeCell ref="B33:D33"/>
    <mergeCell ref="B34:D34"/>
    <mergeCell ref="B35:D35"/>
    <mergeCell ref="M9:P9"/>
    <mergeCell ref="B11:B12"/>
    <mergeCell ref="C11:C12"/>
    <mergeCell ref="D11:D12"/>
    <mergeCell ref="E11:E12"/>
    <mergeCell ref="F11:K11"/>
    <mergeCell ref="L11:P11"/>
    <mergeCell ref="A2:P2"/>
    <mergeCell ref="A3:P3"/>
    <mergeCell ref="D5:H5"/>
    <mergeCell ref="D7:H7"/>
    <mergeCell ref="D8:G8"/>
    <mergeCell ref="M8:O8"/>
  </mergeCells>
  <pageMargins left="0.6" right="0.46" top="0.17" bottom="0.17" header="0.31496062992125984" footer="0.17"/>
  <pageSetup paperSize="9" scale="9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C26" sqref="C26"/>
    </sheetView>
  </sheetViews>
  <sheetFormatPr defaultColWidth="8.7109375" defaultRowHeight="12.75" x14ac:dyDescent="0.2"/>
  <cols>
    <col min="1" max="1" width="0.7109375" customWidth="1"/>
    <col min="2" max="2" width="5.42578125" bestFit="1" customWidth="1"/>
    <col min="3" max="3" width="44.140625" customWidth="1"/>
    <col min="4" max="4" width="7.42578125" bestFit="1" customWidth="1"/>
    <col min="5" max="5" width="8.42578125" customWidth="1"/>
    <col min="6" max="16" width="7.140625" customWidth="1"/>
  </cols>
  <sheetData>
    <row r="1" spans="1:16" s="27" customFormat="1" ht="18.75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89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D6" s="29"/>
      <c r="E6" s="33" t="s">
        <v>151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49" t="s">
        <v>159</v>
      </c>
      <c r="E7" s="149"/>
      <c r="F7" s="149"/>
      <c r="G7" s="149"/>
      <c r="H7" s="149"/>
      <c r="I7" s="29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157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8.25" customHeight="1" x14ac:dyDescent="0.2">
      <c r="B10" s="17"/>
      <c r="C10" s="1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3.2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98" t="s">
        <v>105</v>
      </c>
      <c r="D14" s="51" t="s">
        <v>83</v>
      </c>
      <c r="E14" s="50">
        <v>2</v>
      </c>
      <c r="F14" s="50"/>
      <c r="G14" s="50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x14ac:dyDescent="0.2">
      <c r="B15" s="50" t="s">
        <v>104</v>
      </c>
      <c r="C15" s="98" t="s">
        <v>156</v>
      </c>
      <c r="D15" s="99"/>
      <c r="E15" s="99"/>
      <c r="F15" s="100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ht="22.5" x14ac:dyDescent="0.2">
      <c r="B16" s="50" t="s">
        <v>106</v>
      </c>
      <c r="C16" s="58" t="s">
        <v>61</v>
      </c>
      <c r="D16" s="50" t="s">
        <v>92</v>
      </c>
      <c r="E16" s="59">
        <v>4.88</v>
      </c>
      <c r="F16" s="59"/>
      <c r="G16" s="59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57" t="s">
        <v>62</v>
      </c>
      <c r="D17" s="50" t="s">
        <v>92</v>
      </c>
      <c r="E17" s="59">
        <v>9.76</v>
      </c>
      <c r="F17" s="59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9.76</v>
      </c>
      <c r="F18" s="59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9.6199999999999992</v>
      </c>
      <c r="F19" s="59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ht="22.5" x14ac:dyDescent="0.2">
      <c r="B20" s="62" t="s">
        <v>110</v>
      </c>
      <c r="C20" s="63" t="s">
        <v>63</v>
      </c>
      <c r="D20" s="50" t="s">
        <v>92</v>
      </c>
      <c r="E20" s="59">
        <v>9.76</v>
      </c>
      <c r="F20" s="59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9.76</v>
      </c>
      <c r="F21" s="59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4.88</v>
      </c>
      <c r="F22" s="59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7.62</v>
      </c>
      <c r="F23" s="59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9.76</v>
      </c>
      <c r="F24" s="59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4.88</v>
      </c>
      <c r="F25" s="59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116</v>
      </c>
      <c r="C26" s="68" t="s">
        <v>189</v>
      </c>
      <c r="D26" s="50" t="s">
        <v>92</v>
      </c>
      <c r="E26" s="59">
        <v>4.88</v>
      </c>
      <c r="F26" s="59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82</v>
      </c>
      <c r="D27" s="69" t="s">
        <v>83</v>
      </c>
      <c r="E27" s="59">
        <v>2</v>
      </c>
      <c r="F27" s="59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s="97" customFormat="1" ht="12.75" customHeight="1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 t="shared" ref="M30:P30" si="7">SUM(M14:M29)</f>
        <v>0</v>
      </c>
      <c r="N30" s="91">
        <f t="shared" si="7"/>
        <v>0</v>
      </c>
      <c r="O30" s="91">
        <f t="shared" si="7"/>
        <v>0</v>
      </c>
      <c r="P30" s="91">
        <f t="shared" si="7"/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8" spans="2:16" x14ac:dyDescent="0.2">
      <c r="B38" s="39" t="s">
        <v>91</v>
      </c>
    </row>
  </sheetData>
  <mergeCells count="20">
    <mergeCell ref="B36:D36"/>
    <mergeCell ref="I30:K30"/>
    <mergeCell ref="B31:D31"/>
    <mergeCell ref="B32:D32"/>
    <mergeCell ref="B33:D33"/>
    <mergeCell ref="B34:D34"/>
    <mergeCell ref="B35:D35"/>
    <mergeCell ref="M9:P9"/>
    <mergeCell ref="B11:B12"/>
    <mergeCell ref="C11:C12"/>
    <mergeCell ref="D11:D12"/>
    <mergeCell ref="E11:E12"/>
    <mergeCell ref="F11:K11"/>
    <mergeCell ref="L11:P11"/>
    <mergeCell ref="A2:P2"/>
    <mergeCell ref="A3:P3"/>
    <mergeCell ref="D5:H5"/>
    <mergeCell ref="D7:H7"/>
    <mergeCell ref="D8:G8"/>
    <mergeCell ref="M8:O8"/>
  </mergeCells>
  <pageMargins left="0.70866141732283472" right="0.26" top="0.17" bottom="0.17" header="0.31496062992125984" footer="0.17"/>
  <pageSetup paperSize="9" scale="9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B1" workbookViewId="0">
      <selection activeCell="D15" sqref="D15"/>
    </sheetView>
  </sheetViews>
  <sheetFormatPr defaultColWidth="8.7109375" defaultRowHeight="12.75" x14ac:dyDescent="0.2"/>
  <cols>
    <col min="1" max="1" width="0.7109375" hidden="1" customWidth="1"/>
    <col min="2" max="2" width="5.42578125" bestFit="1" customWidth="1"/>
    <col min="3" max="3" width="44.140625" customWidth="1"/>
    <col min="4" max="4" width="7.42578125" bestFit="1" customWidth="1"/>
    <col min="5" max="5" width="8.42578125" customWidth="1"/>
    <col min="6" max="15" width="7.140625" customWidth="1"/>
    <col min="16" max="16" width="7.7109375" customWidth="1"/>
  </cols>
  <sheetData>
    <row r="1" spans="1:16" s="27" customFormat="1" ht="20.25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89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D6" s="29"/>
      <c r="E6" s="33" t="s">
        <v>154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49" t="s">
        <v>164</v>
      </c>
      <c r="E7" s="149"/>
      <c r="F7" s="149"/>
      <c r="G7" s="149"/>
      <c r="H7" s="149"/>
      <c r="I7" s="29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163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8.25" customHeight="1" x14ac:dyDescent="0.2">
      <c r="B10" s="17"/>
      <c r="C10" s="1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3.2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98" t="s">
        <v>105</v>
      </c>
      <c r="D14" s="51" t="s">
        <v>83</v>
      </c>
      <c r="E14" s="50">
        <v>2</v>
      </c>
      <c r="F14" s="50"/>
      <c r="G14" s="50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x14ac:dyDescent="0.2">
      <c r="B15" s="50" t="s">
        <v>104</v>
      </c>
      <c r="C15" s="98" t="s">
        <v>164</v>
      </c>
      <c r="D15" s="99"/>
      <c r="E15" s="99"/>
      <c r="F15" s="100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ht="22.5" x14ac:dyDescent="0.2">
      <c r="B16" s="50" t="s">
        <v>106</v>
      </c>
      <c r="C16" s="58" t="s">
        <v>61</v>
      </c>
      <c r="D16" s="50" t="s">
        <v>92</v>
      </c>
      <c r="E16" s="59">
        <v>4.88</v>
      </c>
      <c r="F16" s="59"/>
      <c r="G16" s="59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57" t="s">
        <v>62</v>
      </c>
      <c r="D17" s="50" t="s">
        <v>92</v>
      </c>
      <c r="E17" s="59">
        <v>9.76</v>
      </c>
      <c r="F17" s="59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9.76</v>
      </c>
      <c r="F18" s="59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9.6199999999999992</v>
      </c>
      <c r="F19" s="59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ht="22.5" x14ac:dyDescent="0.2">
      <c r="B20" s="62" t="s">
        <v>110</v>
      </c>
      <c r="C20" s="63" t="s">
        <v>63</v>
      </c>
      <c r="D20" s="50" t="s">
        <v>92</v>
      </c>
      <c r="E20" s="59">
        <v>9.76</v>
      </c>
      <c r="F20" s="59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9.76</v>
      </c>
      <c r="F21" s="59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4.88</v>
      </c>
      <c r="F22" s="59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7.62</v>
      </c>
      <c r="F23" s="59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9.76</v>
      </c>
      <c r="F24" s="59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4.88</v>
      </c>
      <c r="F25" s="59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116</v>
      </c>
      <c r="C26" s="68" t="s">
        <v>189</v>
      </c>
      <c r="D26" s="50" t="s">
        <v>92</v>
      </c>
      <c r="E26" s="59">
        <v>4.88</v>
      </c>
      <c r="F26" s="59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82</v>
      </c>
      <c r="D27" s="69" t="s">
        <v>83</v>
      </c>
      <c r="E27" s="59">
        <v>2</v>
      </c>
      <c r="F27" s="59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s="97" customFormat="1" ht="12.75" customHeight="1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 t="shared" ref="M30:P30" si="7">SUM(M14:M29)</f>
        <v>0</v>
      </c>
      <c r="N30" s="91">
        <f t="shared" si="7"/>
        <v>0</v>
      </c>
      <c r="O30" s="91">
        <f t="shared" si="7"/>
        <v>0</v>
      </c>
      <c r="P30" s="91">
        <f t="shared" si="7"/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8" spans="2:16" x14ac:dyDescent="0.2">
      <c r="B38" s="39" t="s">
        <v>91</v>
      </c>
    </row>
  </sheetData>
  <mergeCells count="20">
    <mergeCell ref="B36:D36"/>
    <mergeCell ref="I30:K30"/>
    <mergeCell ref="B31:D31"/>
    <mergeCell ref="B32:D32"/>
    <mergeCell ref="B33:D33"/>
    <mergeCell ref="B34:D34"/>
    <mergeCell ref="B35:D35"/>
    <mergeCell ref="M9:P9"/>
    <mergeCell ref="B11:B12"/>
    <mergeCell ref="C11:C12"/>
    <mergeCell ref="D11:D12"/>
    <mergeCell ref="E11:E12"/>
    <mergeCell ref="F11:K11"/>
    <mergeCell ref="L11:P11"/>
    <mergeCell ref="A2:P2"/>
    <mergeCell ref="A3:P3"/>
    <mergeCell ref="D5:H5"/>
    <mergeCell ref="D7:H7"/>
    <mergeCell ref="D8:G8"/>
    <mergeCell ref="M8:O8"/>
  </mergeCells>
  <pageMargins left="0.63" right="0.39" top="0.17" bottom="0.17" header="0.31496062992125984" footer="0.17"/>
  <pageSetup paperSize="9" scale="9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G21" sqref="G21"/>
    </sheetView>
  </sheetViews>
  <sheetFormatPr defaultColWidth="8.7109375" defaultRowHeight="12.75" x14ac:dyDescent="0.2"/>
  <cols>
    <col min="1" max="1" width="0.7109375" customWidth="1"/>
    <col min="2" max="2" width="5.42578125" bestFit="1" customWidth="1"/>
    <col min="3" max="3" width="44.140625" customWidth="1"/>
    <col min="4" max="4" width="7.42578125" bestFit="1" customWidth="1"/>
    <col min="5" max="5" width="8.42578125" customWidth="1"/>
    <col min="6" max="16" width="7.140625" customWidth="1"/>
  </cols>
  <sheetData>
    <row r="1" spans="1:16" s="27" customFormat="1" ht="21.75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89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D6" s="29"/>
      <c r="E6" s="33" t="s">
        <v>158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49" t="s">
        <v>166</v>
      </c>
      <c r="E7" s="149"/>
      <c r="F7" s="149"/>
      <c r="G7" s="149"/>
      <c r="H7" s="149"/>
      <c r="I7" s="29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165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8.25" customHeight="1" x14ac:dyDescent="0.2">
      <c r="B10" s="17"/>
      <c r="C10" s="1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3.2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98" t="s">
        <v>105</v>
      </c>
      <c r="D14" s="51" t="s">
        <v>83</v>
      </c>
      <c r="E14" s="50">
        <v>2</v>
      </c>
      <c r="F14" s="50"/>
      <c r="G14" s="50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x14ac:dyDescent="0.2">
      <c r="B15" s="50" t="s">
        <v>104</v>
      </c>
      <c r="C15" s="98" t="s">
        <v>166</v>
      </c>
      <c r="D15" s="99"/>
      <c r="E15" s="99"/>
      <c r="F15" s="100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ht="22.5" x14ac:dyDescent="0.2">
      <c r="B16" s="50" t="s">
        <v>106</v>
      </c>
      <c r="C16" s="58" t="s">
        <v>61</v>
      </c>
      <c r="D16" s="50" t="s">
        <v>92</v>
      </c>
      <c r="E16" s="59">
        <v>4.88</v>
      </c>
      <c r="F16" s="59"/>
      <c r="G16" s="59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57" t="s">
        <v>62</v>
      </c>
      <c r="D17" s="50" t="s">
        <v>92</v>
      </c>
      <c r="E17" s="59">
        <v>9.76</v>
      </c>
      <c r="F17" s="59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9.76</v>
      </c>
      <c r="F18" s="59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9.6199999999999992</v>
      </c>
      <c r="F19" s="59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ht="22.5" x14ac:dyDescent="0.2">
      <c r="B20" s="62" t="s">
        <v>110</v>
      </c>
      <c r="C20" s="63" t="s">
        <v>63</v>
      </c>
      <c r="D20" s="50" t="s">
        <v>92</v>
      </c>
      <c r="E20" s="59">
        <v>9.76</v>
      </c>
      <c r="F20" s="59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9.76</v>
      </c>
      <c r="F21" s="59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4.88</v>
      </c>
      <c r="F22" s="59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7.62</v>
      </c>
      <c r="F23" s="59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9.76</v>
      </c>
      <c r="F24" s="59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4.88</v>
      </c>
      <c r="F25" s="59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116</v>
      </c>
      <c r="C26" s="68" t="s">
        <v>189</v>
      </c>
      <c r="D26" s="50" t="s">
        <v>92</v>
      </c>
      <c r="E26" s="59">
        <v>4.88</v>
      </c>
      <c r="F26" s="59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82</v>
      </c>
      <c r="D27" s="69" t="s">
        <v>83</v>
      </c>
      <c r="E27" s="59">
        <v>2</v>
      </c>
      <c r="F27" s="59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s="97" customFormat="1" ht="12.75" customHeight="1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 t="shared" ref="M30:P30" si="7">SUM(M14:M29)</f>
        <v>0</v>
      </c>
      <c r="N30" s="91">
        <f t="shared" si="7"/>
        <v>0</v>
      </c>
      <c r="O30" s="91">
        <f t="shared" si="7"/>
        <v>0</v>
      </c>
      <c r="P30" s="91">
        <f t="shared" si="7"/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8" spans="2:16" x14ac:dyDescent="0.2">
      <c r="B38" s="39" t="s">
        <v>91</v>
      </c>
    </row>
  </sheetData>
  <mergeCells count="20">
    <mergeCell ref="B36:D36"/>
    <mergeCell ref="I30:K30"/>
    <mergeCell ref="B31:D31"/>
    <mergeCell ref="B32:D32"/>
    <mergeCell ref="B33:D33"/>
    <mergeCell ref="B34:D34"/>
    <mergeCell ref="B35:D35"/>
    <mergeCell ref="M9:P9"/>
    <mergeCell ref="B11:B12"/>
    <mergeCell ref="C11:C12"/>
    <mergeCell ref="D11:D12"/>
    <mergeCell ref="E11:E12"/>
    <mergeCell ref="F11:K11"/>
    <mergeCell ref="L11:P11"/>
    <mergeCell ref="A2:P2"/>
    <mergeCell ref="A3:P3"/>
    <mergeCell ref="D5:H5"/>
    <mergeCell ref="D7:H7"/>
    <mergeCell ref="D8:G8"/>
    <mergeCell ref="M8:O8"/>
  </mergeCells>
  <pageMargins left="0.70866141732283472" right="0.42" top="0.17" bottom="0.17" header="0.31496062992125984" footer="0.17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B1" workbookViewId="0">
      <selection activeCell="E31" sqref="E31"/>
    </sheetView>
  </sheetViews>
  <sheetFormatPr defaultColWidth="8.7109375" defaultRowHeight="12.75" x14ac:dyDescent="0.2"/>
  <cols>
    <col min="1" max="1" width="0.7109375" hidden="1" customWidth="1"/>
    <col min="2" max="2" width="5.42578125" bestFit="1" customWidth="1"/>
    <col min="3" max="3" width="44.140625" customWidth="1"/>
    <col min="4" max="4" width="7.42578125" bestFit="1" customWidth="1"/>
    <col min="5" max="5" width="8.42578125" customWidth="1"/>
    <col min="6" max="16" width="7.140625" customWidth="1"/>
  </cols>
  <sheetData>
    <row r="1" spans="1:16" s="27" customFormat="1" ht="26.25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ht="15.75" x14ac:dyDescent="0.25">
      <c r="C5" s="14"/>
      <c r="D5" s="14"/>
      <c r="E5" s="14"/>
      <c r="F5" s="14"/>
      <c r="G5" s="14"/>
      <c r="H5" s="15"/>
      <c r="N5" s="14"/>
      <c r="O5" s="14"/>
      <c r="P5" s="14"/>
    </row>
    <row r="6" spans="1:16" x14ac:dyDescent="0.2">
      <c r="B6" s="1"/>
      <c r="C6" s="37" t="s">
        <v>186</v>
      </c>
      <c r="D6" s="127"/>
      <c r="E6" s="127"/>
      <c r="F6" s="127"/>
      <c r="G6" s="127"/>
      <c r="H6" s="127"/>
      <c r="I6" s="1"/>
      <c r="J6" s="1"/>
      <c r="K6" s="1"/>
      <c r="L6" s="1"/>
      <c r="M6" s="1"/>
      <c r="N6" s="1"/>
      <c r="O6" s="1"/>
      <c r="P6" s="1"/>
    </row>
    <row r="7" spans="1:16" ht="12.75" customHeight="1" x14ac:dyDescent="0.2">
      <c r="C7" s="37" t="s">
        <v>0</v>
      </c>
      <c r="D7" s="29"/>
      <c r="E7" s="33" t="s">
        <v>74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x14ac:dyDescent="0.2">
      <c r="C8" s="37" t="s">
        <v>87</v>
      </c>
      <c r="D8" s="105" t="s">
        <v>123</v>
      </c>
      <c r="E8" s="105"/>
      <c r="F8" s="105"/>
      <c r="G8" s="105"/>
      <c r="H8" s="105"/>
      <c r="I8" s="29"/>
      <c r="J8" s="29"/>
      <c r="K8" s="29"/>
      <c r="L8" s="29"/>
      <c r="M8" s="29"/>
      <c r="N8" s="29"/>
      <c r="O8" s="29"/>
      <c r="P8" s="29"/>
    </row>
    <row r="9" spans="1:16" ht="12.75" customHeight="1" x14ac:dyDescent="0.2">
      <c r="C9" s="37" t="s">
        <v>88</v>
      </c>
      <c r="D9" s="130"/>
      <c r="E9" s="130"/>
      <c r="F9" s="130"/>
      <c r="G9" s="130"/>
      <c r="H9" s="30"/>
      <c r="I9" s="29"/>
      <c r="J9" s="29"/>
      <c r="K9" s="29"/>
      <c r="L9" s="29"/>
      <c r="M9" s="131"/>
      <c r="N9" s="131"/>
      <c r="O9" s="131"/>
      <c r="P9" s="31"/>
    </row>
    <row r="10" spans="1:16" x14ac:dyDescent="0.2">
      <c r="C10" s="37" t="s">
        <v>185</v>
      </c>
      <c r="D10" s="29"/>
      <c r="E10" s="29"/>
      <c r="F10" s="29"/>
      <c r="G10" s="29"/>
      <c r="H10" s="29"/>
      <c r="I10" s="29"/>
      <c r="J10" s="29"/>
      <c r="K10" s="29"/>
      <c r="L10" s="29"/>
      <c r="M10" s="131"/>
      <c r="N10" s="131"/>
      <c r="O10" s="131"/>
      <c r="P10" s="131"/>
    </row>
    <row r="11" spans="1:16" ht="8.25" customHeight="1" x14ac:dyDescent="0.2">
      <c r="B11" s="17"/>
      <c r="C11" s="1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23.25" customHeight="1" x14ac:dyDescent="0.2">
      <c r="B12" s="132" t="s">
        <v>45</v>
      </c>
      <c r="C12" s="134" t="s">
        <v>46</v>
      </c>
      <c r="D12" s="134" t="s">
        <v>47</v>
      </c>
      <c r="E12" s="134" t="s">
        <v>48</v>
      </c>
      <c r="F12" s="136" t="s">
        <v>49</v>
      </c>
      <c r="G12" s="137"/>
      <c r="H12" s="137"/>
      <c r="I12" s="137"/>
      <c r="J12" s="137"/>
      <c r="K12" s="138"/>
      <c r="L12" s="139" t="s">
        <v>50</v>
      </c>
      <c r="M12" s="139"/>
      <c r="N12" s="139"/>
      <c r="O12" s="139"/>
      <c r="P12" s="139"/>
    </row>
    <row r="13" spans="1:16" ht="45" x14ac:dyDescent="0.2">
      <c r="B13" s="133"/>
      <c r="C13" s="135"/>
      <c r="D13" s="135"/>
      <c r="E13" s="135"/>
      <c r="F13" s="50" t="s">
        <v>51</v>
      </c>
      <c r="G13" s="50" t="s">
        <v>69</v>
      </c>
      <c r="H13" s="52" t="s">
        <v>70</v>
      </c>
      <c r="I13" s="50" t="s">
        <v>71</v>
      </c>
      <c r="J13" s="50" t="s">
        <v>72</v>
      </c>
      <c r="K13" s="52" t="s">
        <v>52</v>
      </c>
      <c r="L13" s="50" t="s">
        <v>53</v>
      </c>
      <c r="M13" s="52" t="s">
        <v>70</v>
      </c>
      <c r="N13" s="50" t="s">
        <v>71</v>
      </c>
      <c r="O13" s="50" t="s">
        <v>72</v>
      </c>
      <c r="P13" s="50" t="s">
        <v>73</v>
      </c>
    </row>
    <row r="14" spans="1:16" x14ac:dyDescent="0.2">
      <c r="B14" s="51">
        <v>1</v>
      </c>
      <c r="C14" s="51">
        <v>2</v>
      </c>
      <c r="D14" s="51">
        <v>3</v>
      </c>
      <c r="E14" s="50">
        <v>4</v>
      </c>
      <c r="F14" s="50">
        <v>5</v>
      </c>
      <c r="G14" s="50">
        <v>6</v>
      </c>
      <c r="H14" s="53">
        <v>7</v>
      </c>
      <c r="I14" s="50">
        <v>8</v>
      </c>
      <c r="J14" s="50">
        <v>9</v>
      </c>
      <c r="K14" s="54">
        <v>10</v>
      </c>
      <c r="L14" s="50">
        <v>11</v>
      </c>
      <c r="M14" s="50">
        <v>12</v>
      </c>
      <c r="N14" s="50">
        <v>13</v>
      </c>
      <c r="O14" s="50">
        <v>14</v>
      </c>
      <c r="P14" s="50">
        <v>15</v>
      </c>
    </row>
    <row r="15" spans="1:16" x14ac:dyDescent="0.2">
      <c r="B15" s="50"/>
      <c r="C15" s="55" t="s">
        <v>119</v>
      </c>
      <c r="D15" s="99"/>
      <c r="E15" s="99"/>
      <c r="F15" s="100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x14ac:dyDescent="0.2">
      <c r="B16" s="50">
        <v>1</v>
      </c>
      <c r="C16" s="66" t="s">
        <v>120</v>
      </c>
      <c r="D16" s="64" t="s">
        <v>54</v>
      </c>
      <c r="E16" s="59">
        <v>36</v>
      </c>
      <c r="F16" s="59"/>
      <c r="G16" s="59"/>
      <c r="H16" s="56">
        <f>ROUND(F16*G16,2)</f>
        <v>0</v>
      </c>
      <c r="I16" s="59"/>
      <c r="J16" s="59"/>
      <c r="K16" s="71">
        <f>SUM(H16:J16)</f>
        <v>0</v>
      </c>
      <c r="L16" s="71">
        <f>E16*F16</f>
        <v>0</v>
      </c>
      <c r="M16" s="71">
        <f>E16*H16</f>
        <v>0</v>
      </c>
      <c r="N16" s="71">
        <f>I16*E16</f>
        <v>0</v>
      </c>
      <c r="O16" s="71">
        <f>J16*E16</f>
        <v>0</v>
      </c>
      <c r="P16" s="71">
        <f>SUM(M16:O16)</f>
        <v>0</v>
      </c>
    </row>
    <row r="17" spans="2:16" ht="22.5" x14ac:dyDescent="0.2">
      <c r="B17" s="64">
        <v>2</v>
      </c>
      <c r="C17" s="66" t="s">
        <v>121</v>
      </c>
      <c r="D17" s="50" t="s">
        <v>92</v>
      </c>
      <c r="E17" s="59">
        <v>22</v>
      </c>
      <c r="F17" s="59"/>
      <c r="G17" s="59"/>
      <c r="H17" s="56">
        <f>ROUND(F17*G17,2)</f>
        <v>0</v>
      </c>
      <c r="I17" s="59"/>
      <c r="J17" s="59"/>
      <c r="K17" s="71">
        <f>SUM(H17:J17)</f>
        <v>0</v>
      </c>
      <c r="L17" s="71">
        <f>E17*F17</f>
        <v>0</v>
      </c>
      <c r="M17" s="71">
        <f>E17*H17</f>
        <v>0</v>
      </c>
      <c r="N17" s="71">
        <f>I17*E17</f>
        <v>0</v>
      </c>
      <c r="O17" s="71">
        <f>J17*E17</f>
        <v>0</v>
      </c>
      <c r="P17" s="71">
        <f>SUM(M17:O17)</f>
        <v>0</v>
      </c>
    </row>
    <row r="18" spans="2:16" ht="22.5" x14ac:dyDescent="0.2">
      <c r="B18" s="64">
        <v>3</v>
      </c>
      <c r="C18" s="66" t="s">
        <v>68</v>
      </c>
      <c r="D18" s="50" t="s">
        <v>92</v>
      </c>
      <c r="E18" s="59">
        <v>22</v>
      </c>
      <c r="F18" s="59"/>
      <c r="G18" s="59"/>
      <c r="H18" s="56">
        <f>ROUND(F18*G18,2)</f>
        <v>0</v>
      </c>
      <c r="I18" s="59"/>
      <c r="J18" s="59"/>
      <c r="K18" s="71">
        <f>SUM(H18:J18)</f>
        <v>0</v>
      </c>
      <c r="L18" s="71">
        <f>E18*F18</f>
        <v>0</v>
      </c>
      <c r="M18" s="71">
        <f>E18*H18</f>
        <v>0</v>
      </c>
      <c r="N18" s="71">
        <f>I18*E18</f>
        <v>0</v>
      </c>
      <c r="O18" s="71">
        <f>J18*E18</f>
        <v>0</v>
      </c>
      <c r="P18" s="71">
        <f>SUM(M18:O18)</f>
        <v>0</v>
      </c>
    </row>
    <row r="19" spans="2:16" x14ac:dyDescent="0.2">
      <c r="B19" s="70">
        <v>4</v>
      </c>
      <c r="C19" s="68" t="s">
        <v>122</v>
      </c>
      <c r="D19" s="67" t="s">
        <v>84</v>
      </c>
      <c r="E19" s="59">
        <v>1</v>
      </c>
      <c r="F19" s="59"/>
      <c r="G19" s="59"/>
      <c r="H19" s="56">
        <f>ROUND(F19*G19,2)</f>
        <v>0</v>
      </c>
      <c r="I19" s="59"/>
      <c r="J19" s="59"/>
      <c r="K19" s="71">
        <f>SUM(H19:J19)</f>
        <v>0</v>
      </c>
      <c r="L19" s="71">
        <f>E19*F19</f>
        <v>0</v>
      </c>
      <c r="M19" s="71">
        <f>E19*H19</f>
        <v>0</v>
      </c>
      <c r="N19" s="71">
        <f>I19*E19</f>
        <v>0</v>
      </c>
      <c r="O19" s="71">
        <f>J19*E19</f>
        <v>0</v>
      </c>
      <c r="P19" s="71">
        <f>SUM(M19:O19)</f>
        <v>0</v>
      </c>
    </row>
    <row r="20" spans="2:16" x14ac:dyDescent="0.2">
      <c r="B20" s="50"/>
      <c r="C20" s="57"/>
      <c r="D20" s="50"/>
      <c r="E20" s="71"/>
      <c r="F20" s="56"/>
      <c r="G20" s="71"/>
      <c r="H20" s="71"/>
      <c r="I20" s="71"/>
      <c r="J20" s="72"/>
      <c r="K20" s="71"/>
      <c r="L20" s="71"/>
      <c r="M20" s="71"/>
      <c r="N20" s="71"/>
      <c r="O20" s="71"/>
      <c r="P20" s="71"/>
    </row>
    <row r="21" spans="2:16" s="97" customFormat="1" ht="12.75" customHeight="1" x14ac:dyDescent="0.2">
      <c r="B21" s="55"/>
      <c r="C21" s="55"/>
      <c r="D21" s="55"/>
      <c r="E21" s="89"/>
      <c r="F21" s="90"/>
      <c r="G21" s="89"/>
      <c r="H21" s="89"/>
      <c r="I21" s="143" t="s">
        <v>56</v>
      </c>
      <c r="J21" s="143"/>
      <c r="K21" s="143"/>
      <c r="L21" s="91">
        <f>SUM(L16:L20)</f>
        <v>0</v>
      </c>
      <c r="M21" s="91">
        <f>SUM(M16:M20)</f>
        <v>0</v>
      </c>
      <c r="N21" s="91">
        <f>SUM(N16:N20)</f>
        <v>0</v>
      </c>
      <c r="O21" s="91">
        <f>SUM(O16:O20)</f>
        <v>0</v>
      </c>
      <c r="P21" s="91">
        <f>SUM(P16:P20)</f>
        <v>0</v>
      </c>
    </row>
    <row r="22" spans="2:16" ht="12.75" customHeight="1" x14ac:dyDescent="0.2">
      <c r="B22" s="144" t="s">
        <v>57</v>
      </c>
      <c r="C22" s="144"/>
      <c r="D22" s="144"/>
      <c r="E22" s="83" t="s">
        <v>90</v>
      </c>
      <c r="F22" s="75"/>
      <c r="G22" s="75"/>
      <c r="H22" s="75"/>
      <c r="I22" s="75"/>
      <c r="J22" s="75"/>
      <c r="K22" s="75"/>
      <c r="L22" s="76"/>
      <c r="M22" s="76"/>
      <c r="N22" s="76" t="e">
        <f>N21*E22</f>
        <v>#VALUE!</v>
      </c>
      <c r="O22" s="76"/>
      <c r="P22" s="76" t="e">
        <f>SUM(M22:O22)</f>
        <v>#VALUE!</v>
      </c>
    </row>
    <row r="23" spans="2:16" ht="12.75" customHeight="1" x14ac:dyDescent="0.2">
      <c r="B23" s="145" t="s">
        <v>58</v>
      </c>
      <c r="C23" s="145"/>
      <c r="D23" s="145"/>
      <c r="E23" s="84"/>
      <c r="F23" s="77"/>
      <c r="G23" s="77"/>
      <c r="H23" s="77"/>
      <c r="I23" s="77"/>
      <c r="J23" s="77"/>
      <c r="K23" s="77"/>
      <c r="L23" s="78"/>
      <c r="M23" s="88">
        <f>SUM(M21:M22)</f>
        <v>0</v>
      </c>
      <c r="N23" s="78" t="e">
        <f>SUM(N21:N22)</f>
        <v>#VALUE!</v>
      </c>
      <c r="O23" s="78">
        <f>SUM(O21:O22)</f>
        <v>0</v>
      </c>
      <c r="P23" s="78" t="e">
        <f>SUM(P21:P22)</f>
        <v>#VALUE!</v>
      </c>
    </row>
    <row r="24" spans="2:16" x14ac:dyDescent="0.2">
      <c r="B24" s="144" t="s">
        <v>98</v>
      </c>
      <c r="C24" s="144"/>
      <c r="D24" s="144"/>
      <c r="E24" s="87">
        <v>0.2359</v>
      </c>
      <c r="F24" s="80"/>
      <c r="G24" s="79"/>
      <c r="H24" s="79"/>
      <c r="I24" s="79"/>
      <c r="J24" s="80"/>
      <c r="K24" s="79"/>
      <c r="L24" s="81"/>
      <c r="M24" s="79">
        <f>M23*E24</f>
        <v>0</v>
      </c>
      <c r="N24" s="79"/>
      <c r="O24" s="79"/>
      <c r="P24" s="76">
        <f>SUM(M24:O24)</f>
        <v>0</v>
      </c>
    </row>
    <row r="25" spans="2:16" x14ac:dyDescent="0.2">
      <c r="B25" s="146" t="s">
        <v>96</v>
      </c>
      <c r="C25" s="147"/>
      <c r="D25" s="148"/>
      <c r="E25" s="83" t="s">
        <v>90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 t="e">
        <f>E25*P23</f>
        <v>#VALUE!</v>
      </c>
    </row>
    <row r="26" spans="2:16" x14ac:dyDescent="0.2">
      <c r="B26" s="146" t="s">
        <v>97</v>
      </c>
      <c r="C26" s="147"/>
      <c r="D26" s="148"/>
      <c r="E26" s="83" t="s">
        <v>90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 t="e">
        <f>E26*P23</f>
        <v>#VALUE!</v>
      </c>
    </row>
    <row r="27" spans="2:16" x14ac:dyDescent="0.2">
      <c r="B27" s="140" t="s">
        <v>60</v>
      </c>
      <c r="C27" s="141"/>
      <c r="D27" s="14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6" t="e">
        <f>SUM(P23:P26)</f>
        <v>#VALUE!</v>
      </c>
    </row>
    <row r="29" spans="2:16" x14ac:dyDescent="0.2">
      <c r="B29" s="39" t="s">
        <v>91</v>
      </c>
    </row>
  </sheetData>
  <mergeCells count="19">
    <mergeCell ref="B27:D27"/>
    <mergeCell ref="I21:K21"/>
    <mergeCell ref="B22:D22"/>
    <mergeCell ref="B23:D23"/>
    <mergeCell ref="B24:D24"/>
    <mergeCell ref="B25:D25"/>
    <mergeCell ref="B26:D26"/>
    <mergeCell ref="M10:P10"/>
    <mergeCell ref="B12:B13"/>
    <mergeCell ref="C12:C13"/>
    <mergeCell ref="D12:D13"/>
    <mergeCell ref="E12:E13"/>
    <mergeCell ref="F12:K12"/>
    <mergeCell ref="L12:P12"/>
    <mergeCell ref="A2:P2"/>
    <mergeCell ref="A3:P3"/>
    <mergeCell ref="D6:H6"/>
    <mergeCell ref="D9:G9"/>
    <mergeCell ref="M9:O9"/>
  </mergeCells>
  <pageMargins left="0.25" right="0.17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G19" sqref="G19"/>
    </sheetView>
  </sheetViews>
  <sheetFormatPr defaultColWidth="8.7109375" defaultRowHeight="12.75" x14ac:dyDescent="0.2"/>
  <cols>
    <col min="1" max="1" width="0.7109375" customWidth="1"/>
    <col min="2" max="2" width="5.42578125" bestFit="1" customWidth="1"/>
    <col min="3" max="3" width="44.140625" customWidth="1"/>
    <col min="4" max="4" width="7.42578125" bestFit="1" customWidth="1"/>
    <col min="5" max="5" width="8.42578125" customWidth="1"/>
    <col min="6" max="16" width="7.140625" customWidth="1"/>
  </cols>
  <sheetData>
    <row r="1" spans="1:16" s="27" customFormat="1" ht="26.25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186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D6" s="29"/>
      <c r="E6" s="33" t="s">
        <v>161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49" t="s">
        <v>199</v>
      </c>
      <c r="E7" s="149"/>
      <c r="F7" s="149"/>
      <c r="G7" s="149"/>
      <c r="H7" s="149"/>
      <c r="I7" s="29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169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8.25" customHeight="1" x14ac:dyDescent="0.2">
      <c r="B10" s="17"/>
      <c r="C10" s="1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3.2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98" t="s">
        <v>105</v>
      </c>
      <c r="D14" s="51" t="s">
        <v>83</v>
      </c>
      <c r="E14" s="50">
        <v>3</v>
      </c>
      <c r="F14" s="50"/>
      <c r="G14" s="50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x14ac:dyDescent="0.2">
      <c r="B15" s="50" t="s">
        <v>104</v>
      </c>
      <c r="C15" s="98" t="s">
        <v>168</v>
      </c>
      <c r="D15" s="99"/>
      <c r="E15" s="99">
        <v>0</v>
      </c>
      <c r="F15" s="99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ht="22.5" x14ac:dyDescent="0.2">
      <c r="B16" s="50" t="s">
        <v>106</v>
      </c>
      <c r="C16" s="58" t="s">
        <v>61</v>
      </c>
      <c r="D16" s="50" t="s">
        <v>92</v>
      </c>
      <c r="E16" s="59">
        <v>7.32</v>
      </c>
      <c r="F16" s="50"/>
      <c r="G16" s="59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57" t="s">
        <v>62</v>
      </c>
      <c r="D17" s="50" t="s">
        <v>92</v>
      </c>
      <c r="E17" s="59">
        <v>14.64</v>
      </c>
      <c r="F17" s="50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14.64</v>
      </c>
      <c r="F18" s="50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14.43</v>
      </c>
      <c r="F19" s="50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ht="22.5" x14ac:dyDescent="0.2">
      <c r="B20" s="62" t="s">
        <v>110</v>
      </c>
      <c r="C20" s="63" t="s">
        <v>63</v>
      </c>
      <c r="D20" s="50" t="s">
        <v>92</v>
      </c>
      <c r="E20" s="59">
        <v>14.64</v>
      </c>
      <c r="F20" s="50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14.64</v>
      </c>
      <c r="F21" s="50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7.32</v>
      </c>
      <c r="F22" s="50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11.43</v>
      </c>
      <c r="F23" s="50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14.64</v>
      </c>
      <c r="F24" s="50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7.32</v>
      </c>
      <c r="F25" s="50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116</v>
      </c>
      <c r="C26" s="68" t="s">
        <v>189</v>
      </c>
      <c r="D26" s="50" t="s">
        <v>92</v>
      </c>
      <c r="E26" s="59">
        <v>7.32</v>
      </c>
      <c r="F26" s="50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82</v>
      </c>
      <c r="D27" s="69" t="s">
        <v>83</v>
      </c>
      <c r="E27" s="59">
        <v>3</v>
      </c>
      <c r="F27" s="50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s="97" customFormat="1" ht="12.75" customHeight="1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 t="shared" ref="M30:P30" si="7">SUM(M14:M29)</f>
        <v>0</v>
      </c>
      <c r="N30" s="91">
        <f t="shared" si="7"/>
        <v>0</v>
      </c>
      <c r="O30" s="91">
        <f t="shared" si="7"/>
        <v>0</v>
      </c>
      <c r="P30" s="91">
        <f t="shared" si="7"/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8" spans="2:16" x14ac:dyDescent="0.2">
      <c r="B38" s="39" t="s">
        <v>91</v>
      </c>
    </row>
  </sheetData>
  <mergeCells count="20">
    <mergeCell ref="A2:P2"/>
    <mergeCell ref="A3:P3"/>
    <mergeCell ref="L11:P11"/>
    <mergeCell ref="B33:D33"/>
    <mergeCell ref="M8:O8"/>
    <mergeCell ref="I30:K30"/>
    <mergeCell ref="B31:D31"/>
    <mergeCell ref="D5:H5"/>
    <mergeCell ref="D8:G8"/>
    <mergeCell ref="E11:E12"/>
    <mergeCell ref="M9:P9"/>
    <mergeCell ref="B35:D35"/>
    <mergeCell ref="B36:D36"/>
    <mergeCell ref="F11:K11"/>
    <mergeCell ref="D7:H7"/>
    <mergeCell ref="B34:D34"/>
    <mergeCell ref="B11:B12"/>
    <mergeCell ref="C11:C12"/>
    <mergeCell ref="D11:D12"/>
    <mergeCell ref="B32:D32"/>
  </mergeCells>
  <pageMargins left="0.51" right="0.31496062992125984" top="0.19685039370078741" bottom="0.15748031496062992" header="0.23622047244094491" footer="0.15748031496062992"/>
  <pageSetup paperSize="9" scale="9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B1" workbookViewId="0">
      <selection activeCell="C26" sqref="C26"/>
    </sheetView>
  </sheetViews>
  <sheetFormatPr defaultColWidth="8.7109375" defaultRowHeight="12.75" x14ac:dyDescent="0.2"/>
  <cols>
    <col min="1" max="1" width="0.7109375" hidden="1" customWidth="1"/>
    <col min="2" max="2" width="5.42578125" bestFit="1" customWidth="1"/>
    <col min="3" max="3" width="44.140625" customWidth="1"/>
    <col min="4" max="4" width="7.42578125" bestFit="1" customWidth="1"/>
    <col min="5" max="5" width="8.42578125" customWidth="1"/>
    <col min="6" max="16" width="7.140625" customWidth="1"/>
  </cols>
  <sheetData>
    <row r="1" spans="1:16" s="27" customFormat="1" ht="26.25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186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D6" s="29"/>
      <c r="E6" s="33" t="s">
        <v>162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49" t="s">
        <v>172</v>
      </c>
      <c r="E7" s="149"/>
      <c r="F7" s="149"/>
      <c r="G7" s="149"/>
      <c r="H7" s="149"/>
      <c r="I7" s="29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171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8.25" customHeight="1" x14ac:dyDescent="0.2">
      <c r="B10" s="17"/>
      <c r="C10" s="1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3.2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98" t="s">
        <v>105</v>
      </c>
      <c r="D14" s="51" t="s">
        <v>83</v>
      </c>
      <c r="E14" s="50">
        <v>2</v>
      </c>
      <c r="F14" s="50"/>
      <c r="G14" s="50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x14ac:dyDescent="0.2">
      <c r="B15" s="50" t="s">
        <v>104</v>
      </c>
      <c r="C15" s="98" t="s">
        <v>172</v>
      </c>
      <c r="D15" s="99"/>
      <c r="E15" s="99"/>
      <c r="F15" s="100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ht="22.5" x14ac:dyDescent="0.2">
      <c r="B16" s="50" t="s">
        <v>106</v>
      </c>
      <c r="C16" s="58" t="s">
        <v>61</v>
      </c>
      <c r="D16" s="50" t="s">
        <v>92</v>
      </c>
      <c r="E16" s="59">
        <v>4.88</v>
      </c>
      <c r="F16" s="59"/>
      <c r="G16" s="59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57" t="s">
        <v>62</v>
      </c>
      <c r="D17" s="50" t="s">
        <v>92</v>
      </c>
      <c r="E17" s="59">
        <v>9.76</v>
      </c>
      <c r="F17" s="59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9.76</v>
      </c>
      <c r="F18" s="59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9.6199999999999992</v>
      </c>
      <c r="F19" s="59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ht="22.5" x14ac:dyDescent="0.2">
      <c r="B20" s="62" t="s">
        <v>110</v>
      </c>
      <c r="C20" s="63" t="s">
        <v>63</v>
      </c>
      <c r="D20" s="50" t="s">
        <v>92</v>
      </c>
      <c r="E20" s="59">
        <v>9.76</v>
      </c>
      <c r="F20" s="59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9.76</v>
      </c>
      <c r="F21" s="59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4.88</v>
      </c>
      <c r="F22" s="59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7.62</v>
      </c>
      <c r="F23" s="59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9.76</v>
      </c>
      <c r="F24" s="59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4.88</v>
      </c>
      <c r="F25" s="59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116</v>
      </c>
      <c r="C26" s="68" t="s">
        <v>189</v>
      </c>
      <c r="D26" s="50" t="s">
        <v>92</v>
      </c>
      <c r="E26" s="59">
        <v>4.88</v>
      </c>
      <c r="F26" s="59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82</v>
      </c>
      <c r="D27" s="69" t="s">
        <v>83</v>
      </c>
      <c r="E27" s="59">
        <v>2</v>
      </c>
      <c r="F27" s="59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s="97" customFormat="1" ht="12.75" customHeight="1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 t="shared" ref="M30:P30" si="7">SUM(M14:M29)</f>
        <v>0</v>
      </c>
      <c r="N30" s="91">
        <f t="shared" si="7"/>
        <v>0</v>
      </c>
      <c r="O30" s="91">
        <f t="shared" si="7"/>
        <v>0</v>
      </c>
      <c r="P30" s="91">
        <f t="shared" si="7"/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8" spans="2:16" x14ac:dyDescent="0.2">
      <c r="B38" s="39" t="s">
        <v>91</v>
      </c>
    </row>
  </sheetData>
  <mergeCells count="20">
    <mergeCell ref="B36:D36"/>
    <mergeCell ref="I30:K30"/>
    <mergeCell ref="B31:D31"/>
    <mergeCell ref="B32:D32"/>
    <mergeCell ref="B33:D33"/>
    <mergeCell ref="B34:D34"/>
    <mergeCell ref="B35:D35"/>
    <mergeCell ref="M9:P9"/>
    <mergeCell ref="B11:B12"/>
    <mergeCell ref="C11:C12"/>
    <mergeCell ref="D11:D12"/>
    <mergeCell ref="E11:E12"/>
    <mergeCell ref="F11:K11"/>
    <mergeCell ref="L11:P11"/>
    <mergeCell ref="A2:P2"/>
    <mergeCell ref="A3:P3"/>
    <mergeCell ref="D5:H5"/>
    <mergeCell ref="D7:H7"/>
    <mergeCell ref="D8:G8"/>
    <mergeCell ref="M8:O8"/>
  </mergeCells>
  <pageMargins left="0.70866141732283472" right="0.33" top="0.2" bottom="0.17" header="0.21" footer="0.17"/>
  <pageSetup paperSize="9" scale="9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C26" sqref="C26"/>
    </sheetView>
  </sheetViews>
  <sheetFormatPr defaultColWidth="8.7109375" defaultRowHeight="12.75" x14ac:dyDescent="0.2"/>
  <cols>
    <col min="1" max="1" width="0.7109375" customWidth="1"/>
    <col min="2" max="2" width="5.42578125" bestFit="1" customWidth="1"/>
    <col min="3" max="3" width="44.140625" customWidth="1"/>
    <col min="4" max="4" width="7.42578125" bestFit="1" customWidth="1"/>
    <col min="5" max="5" width="8.42578125" customWidth="1"/>
    <col min="6" max="16" width="7.140625" customWidth="1"/>
  </cols>
  <sheetData>
    <row r="1" spans="1:16" s="27" customFormat="1" ht="26.25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186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D6" s="29"/>
      <c r="E6" s="33" t="s">
        <v>160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49" t="s">
        <v>174</v>
      </c>
      <c r="E7" s="149"/>
      <c r="F7" s="149"/>
      <c r="G7" s="149"/>
      <c r="H7" s="149"/>
      <c r="I7" s="29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177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8.25" customHeight="1" x14ac:dyDescent="0.2">
      <c r="B10" s="17"/>
      <c r="C10" s="1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3.2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98" t="s">
        <v>105</v>
      </c>
      <c r="D14" s="51" t="s">
        <v>83</v>
      </c>
      <c r="E14" s="50">
        <v>2</v>
      </c>
      <c r="F14" s="50"/>
      <c r="G14" s="50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x14ac:dyDescent="0.2">
      <c r="B15" s="50" t="s">
        <v>104</v>
      </c>
      <c r="C15" s="98" t="s">
        <v>174</v>
      </c>
      <c r="D15" s="99"/>
      <c r="E15" s="99"/>
      <c r="F15" s="100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ht="22.5" x14ac:dyDescent="0.2">
      <c r="B16" s="50" t="s">
        <v>106</v>
      </c>
      <c r="C16" s="58" t="s">
        <v>61</v>
      </c>
      <c r="D16" s="50" t="s">
        <v>92</v>
      </c>
      <c r="E16" s="59">
        <v>4.88</v>
      </c>
      <c r="F16" s="59"/>
      <c r="G16" s="59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57" t="s">
        <v>62</v>
      </c>
      <c r="D17" s="50" t="s">
        <v>92</v>
      </c>
      <c r="E17" s="59">
        <v>9.76</v>
      </c>
      <c r="F17" s="59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9.76</v>
      </c>
      <c r="F18" s="59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9.6199999999999992</v>
      </c>
      <c r="F19" s="59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ht="22.5" x14ac:dyDescent="0.2">
      <c r="B20" s="62" t="s">
        <v>110</v>
      </c>
      <c r="C20" s="63" t="s">
        <v>63</v>
      </c>
      <c r="D20" s="50" t="s">
        <v>92</v>
      </c>
      <c r="E20" s="59">
        <v>9.76</v>
      </c>
      <c r="F20" s="59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9.76</v>
      </c>
      <c r="F21" s="59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4.88</v>
      </c>
      <c r="F22" s="59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7.62</v>
      </c>
      <c r="F23" s="59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9.76</v>
      </c>
      <c r="F24" s="59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4.88</v>
      </c>
      <c r="F25" s="59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116</v>
      </c>
      <c r="C26" s="68" t="s">
        <v>189</v>
      </c>
      <c r="D26" s="50" t="s">
        <v>92</v>
      </c>
      <c r="E26" s="59">
        <v>4.88</v>
      </c>
      <c r="F26" s="59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82</v>
      </c>
      <c r="D27" s="69" t="s">
        <v>83</v>
      </c>
      <c r="E27" s="59">
        <v>2</v>
      </c>
      <c r="F27" s="59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s="97" customFormat="1" ht="12.75" customHeight="1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 t="shared" ref="M30:P30" si="7">SUM(M14:M29)</f>
        <v>0</v>
      </c>
      <c r="N30" s="91">
        <f t="shared" si="7"/>
        <v>0</v>
      </c>
      <c r="O30" s="91">
        <f t="shared" si="7"/>
        <v>0</v>
      </c>
      <c r="P30" s="91">
        <f t="shared" si="7"/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8" spans="2:16" x14ac:dyDescent="0.2">
      <c r="B38" s="39" t="s">
        <v>91</v>
      </c>
    </row>
  </sheetData>
  <mergeCells count="20">
    <mergeCell ref="B36:D36"/>
    <mergeCell ref="I30:K30"/>
    <mergeCell ref="B31:D31"/>
    <mergeCell ref="B32:D32"/>
    <mergeCell ref="B33:D33"/>
    <mergeCell ref="B34:D34"/>
    <mergeCell ref="B35:D35"/>
    <mergeCell ref="M9:P9"/>
    <mergeCell ref="B11:B12"/>
    <mergeCell ref="C11:C12"/>
    <mergeCell ref="D11:D12"/>
    <mergeCell ref="E11:E12"/>
    <mergeCell ref="F11:K11"/>
    <mergeCell ref="L11:P11"/>
    <mergeCell ref="A2:P2"/>
    <mergeCell ref="A3:P3"/>
    <mergeCell ref="D5:H5"/>
    <mergeCell ref="D7:H7"/>
    <mergeCell ref="D8:G8"/>
    <mergeCell ref="M8:O8"/>
  </mergeCells>
  <pageMargins left="0.70866141732283472" right="0.28000000000000003" top="0.17" bottom="0.17" header="0.31496062992125984" footer="0.17"/>
  <pageSetup paperSize="9" scale="9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B1" workbookViewId="0">
      <selection activeCell="Q26" sqref="Q26"/>
    </sheetView>
  </sheetViews>
  <sheetFormatPr defaultColWidth="8.7109375" defaultRowHeight="12.75" x14ac:dyDescent="0.2"/>
  <cols>
    <col min="1" max="1" width="0.7109375" hidden="1" customWidth="1"/>
    <col min="2" max="2" width="5.42578125" bestFit="1" customWidth="1"/>
    <col min="3" max="3" width="44.140625" customWidth="1"/>
    <col min="4" max="4" width="7.42578125" bestFit="1" customWidth="1"/>
    <col min="5" max="5" width="8.42578125" customWidth="1"/>
    <col min="6" max="16" width="7.140625" customWidth="1"/>
  </cols>
  <sheetData>
    <row r="1" spans="1:16" s="27" customFormat="1" ht="26.25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186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D6" s="29"/>
      <c r="E6" s="33" t="s">
        <v>167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49" t="s">
        <v>175</v>
      </c>
      <c r="E7" s="149"/>
      <c r="F7" s="149"/>
      <c r="G7" s="149"/>
      <c r="H7" s="149"/>
      <c r="I7" s="29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176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8.25" customHeight="1" x14ac:dyDescent="0.2">
      <c r="B10" s="17"/>
      <c r="C10" s="1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3.2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98" t="s">
        <v>105</v>
      </c>
      <c r="D14" s="51" t="s">
        <v>83</v>
      </c>
      <c r="E14" s="50">
        <v>2</v>
      </c>
      <c r="F14" s="50"/>
      <c r="G14" s="50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x14ac:dyDescent="0.2">
      <c r="B15" s="50" t="s">
        <v>104</v>
      </c>
      <c r="C15" s="98" t="s">
        <v>175</v>
      </c>
      <c r="D15" s="99"/>
      <c r="E15" s="99"/>
      <c r="F15" s="100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ht="22.5" x14ac:dyDescent="0.2">
      <c r="B16" s="50" t="s">
        <v>106</v>
      </c>
      <c r="C16" s="58" t="s">
        <v>61</v>
      </c>
      <c r="D16" s="50" t="s">
        <v>92</v>
      </c>
      <c r="E16" s="59">
        <v>4.88</v>
      </c>
      <c r="F16" s="59"/>
      <c r="G16" s="59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57" t="s">
        <v>62</v>
      </c>
      <c r="D17" s="50" t="s">
        <v>92</v>
      </c>
      <c r="E17" s="59">
        <v>9.76</v>
      </c>
      <c r="F17" s="59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9.76</v>
      </c>
      <c r="F18" s="59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9.6199999999999992</v>
      </c>
      <c r="F19" s="59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ht="22.5" x14ac:dyDescent="0.2">
      <c r="B20" s="62" t="s">
        <v>110</v>
      </c>
      <c r="C20" s="63" t="s">
        <v>63</v>
      </c>
      <c r="D20" s="50" t="s">
        <v>92</v>
      </c>
      <c r="E20" s="59">
        <v>9.76</v>
      </c>
      <c r="F20" s="59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9.76</v>
      </c>
      <c r="F21" s="59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4.88</v>
      </c>
      <c r="F22" s="59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7.62</v>
      </c>
      <c r="F23" s="59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9.76</v>
      </c>
      <c r="F24" s="59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4.88</v>
      </c>
      <c r="F25" s="59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116</v>
      </c>
      <c r="C26" s="68" t="s">
        <v>189</v>
      </c>
      <c r="D26" s="50" t="s">
        <v>92</v>
      </c>
      <c r="E26" s="59">
        <v>4.88</v>
      </c>
      <c r="F26" s="59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82</v>
      </c>
      <c r="D27" s="69" t="s">
        <v>83</v>
      </c>
      <c r="E27" s="59">
        <v>2</v>
      </c>
      <c r="F27" s="59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s="97" customFormat="1" ht="12.75" customHeight="1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 t="shared" ref="M30:P30" si="7">SUM(M14:M29)</f>
        <v>0</v>
      </c>
      <c r="N30" s="91">
        <f t="shared" si="7"/>
        <v>0</v>
      </c>
      <c r="O30" s="91">
        <f t="shared" si="7"/>
        <v>0</v>
      </c>
      <c r="P30" s="91">
        <f t="shared" si="7"/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8" spans="2:16" x14ac:dyDescent="0.2">
      <c r="B38" s="39" t="s">
        <v>91</v>
      </c>
    </row>
  </sheetData>
  <mergeCells count="20">
    <mergeCell ref="B36:D36"/>
    <mergeCell ref="I30:K30"/>
    <mergeCell ref="B31:D31"/>
    <mergeCell ref="B32:D32"/>
    <mergeCell ref="B33:D33"/>
    <mergeCell ref="B34:D34"/>
    <mergeCell ref="B35:D35"/>
    <mergeCell ref="M9:P9"/>
    <mergeCell ref="B11:B12"/>
    <mergeCell ref="C11:C12"/>
    <mergeCell ref="D11:D12"/>
    <mergeCell ref="E11:E12"/>
    <mergeCell ref="F11:K11"/>
    <mergeCell ref="L11:P11"/>
    <mergeCell ref="A2:P2"/>
    <mergeCell ref="A3:P3"/>
    <mergeCell ref="D5:H5"/>
    <mergeCell ref="D7:H7"/>
    <mergeCell ref="D8:G8"/>
    <mergeCell ref="M8:O8"/>
  </mergeCells>
  <pageMargins left="0.7" right="0.17" top="0.23" bottom="0.17" header="0.31496062992125984" footer="0.17"/>
  <pageSetup paperSize="9" scale="9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Q24" sqref="Q24"/>
    </sheetView>
  </sheetViews>
  <sheetFormatPr defaultColWidth="8.7109375" defaultRowHeight="12.75" x14ac:dyDescent="0.2"/>
  <cols>
    <col min="1" max="1" width="2.140625" customWidth="1"/>
    <col min="2" max="2" width="5.42578125" bestFit="1" customWidth="1"/>
    <col min="3" max="3" width="44.140625" customWidth="1"/>
    <col min="4" max="4" width="7.42578125" bestFit="1" customWidth="1"/>
    <col min="5" max="5" width="8.42578125" customWidth="1"/>
    <col min="6" max="16" width="7.140625" customWidth="1"/>
  </cols>
  <sheetData>
    <row r="1" spans="1:16" s="27" customFormat="1" ht="26.25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89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D6" s="29"/>
      <c r="E6" s="33" t="s">
        <v>170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49" t="s">
        <v>179</v>
      </c>
      <c r="E7" s="149"/>
      <c r="F7" s="149"/>
      <c r="G7" s="149"/>
      <c r="H7" s="149"/>
      <c r="I7" s="29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178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8.25" customHeight="1" x14ac:dyDescent="0.2">
      <c r="B10" s="17"/>
      <c r="C10" s="1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3.2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98" t="s">
        <v>105</v>
      </c>
      <c r="D14" s="51" t="s">
        <v>83</v>
      </c>
      <c r="E14" s="50">
        <v>2</v>
      </c>
      <c r="F14" s="50"/>
      <c r="G14" s="50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x14ac:dyDescent="0.2">
      <c r="B15" s="50" t="s">
        <v>104</v>
      </c>
      <c r="C15" s="98" t="s">
        <v>179</v>
      </c>
      <c r="D15" s="99"/>
      <c r="E15" s="99"/>
      <c r="F15" s="100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ht="22.5" x14ac:dyDescent="0.2">
      <c r="B16" s="50" t="s">
        <v>106</v>
      </c>
      <c r="C16" s="58" t="s">
        <v>61</v>
      </c>
      <c r="D16" s="50" t="s">
        <v>92</v>
      </c>
      <c r="E16" s="59">
        <v>4.88</v>
      </c>
      <c r="F16" s="59"/>
      <c r="G16" s="59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57" t="s">
        <v>62</v>
      </c>
      <c r="D17" s="50" t="s">
        <v>92</v>
      </c>
      <c r="E17" s="59">
        <v>9.76</v>
      </c>
      <c r="F17" s="59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9.76</v>
      </c>
      <c r="F18" s="59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9.6199999999999992</v>
      </c>
      <c r="F19" s="59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ht="22.5" x14ac:dyDescent="0.2">
      <c r="B20" s="62" t="s">
        <v>110</v>
      </c>
      <c r="C20" s="63" t="s">
        <v>63</v>
      </c>
      <c r="D20" s="50" t="s">
        <v>92</v>
      </c>
      <c r="E20" s="59">
        <v>9.76</v>
      </c>
      <c r="F20" s="59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9.76</v>
      </c>
      <c r="F21" s="59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4.88</v>
      </c>
      <c r="F22" s="59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7.62</v>
      </c>
      <c r="F23" s="59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9.76</v>
      </c>
      <c r="F24" s="59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4.88</v>
      </c>
      <c r="F25" s="59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116</v>
      </c>
      <c r="C26" s="68" t="s">
        <v>189</v>
      </c>
      <c r="D26" s="50" t="s">
        <v>92</v>
      </c>
      <c r="E26" s="59">
        <v>4.88</v>
      </c>
      <c r="F26" s="59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82</v>
      </c>
      <c r="D27" s="69" t="s">
        <v>83</v>
      </c>
      <c r="E27" s="59">
        <v>2</v>
      </c>
      <c r="F27" s="59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s="97" customFormat="1" ht="12.75" customHeight="1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 t="shared" ref="M30:P30" si="7">SUM(M14:M29)</f>
        <v>0</v>
      </c>
      <c r="N30" s="91">
        <f t="shared" si="7"/>
        <v>0</v>
      </c>
      <c r="O30" s="91">
        <f t="shared" si="7"/>
        <v>0</v>
      </c>
      <c r="P30" s="91">
        <f t="shared" si="7"/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8" spans="2:16" x14ac:dyDescent="0.2">
      <c r="B38" s="39" t="s">
        <v>91</v>
      </c>
    </row>
  </sheetData>
  <mergeCells count="20">
    <mergeCell ref="B34:D34"/>
    <mergeCell ref="B35:D35"/>
    <mergeCell ref="B36:D36"/>
    <mergeCell ref="M8:O8"/>
    <mergeCell ref="B32:D32"/>
    <mergeCell ref="B33:D33"/>
    <mergeCell ref="I30:K30"/>
    <mergeCell ref="B31:D31"/>
    <mergeCell ref="F11:K11"/>
    <mergeCell ref="B11:B12"/>
    <mergeCell ref="C11:C12"/>
    <mergeCell ref="D11:D12"/>
    <mergeCell ref="A2:P2"/>
    <mergeCell ref="A3:P3"/>
    <mergeCell ref="D7:H7"/>
    <mergeCell ref="L11:P11"/>
    <mergeCell ref="M9:P9"/>
    <mergeCell ref="E11:E12"/>
    <mergeCell ref="D5:H5"/>
    <mergeCell ref="D8:G8"/>
  </mergeCells>
  <pageMargins left="0.57999999999999996" right="0.17" top="0.17" bottom="0.15748031496062992" header="0.21" footer="0.15748031496062992"/>
  <pageSetup paperSize="9" scale="9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S11" sqref="S11"/>
    </sheetView>
  </sheetViews>
  <sheetFormatPr defaultColWidth="8.7109375" defaultRowHeight="12.75" x14ac:dyDescent="0.2"/>
  <cols>
    <col min="1" max="1" width="0.7109375" customWidth="1"/>
    <col min="2" max="2" width="5.42578125" bestFit="1" customWidth="1"/>
    <col min="3" max="3" width="44.140625" customWidth="1"/>
    <col min="4" max="4" width="7.42578125" bestFit="1" customWidth="1"/>
    <col min="5" max="5" width="8.42578125" customWidth="1"/>
    <col min="6" max="16" width="7.140625" customWidth="1"/>
  </cols>
  <sheetData>
    <row r="1" spans="1:16" s="27" customFormat="1" ht="17.25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89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D6" s="29"/>
      <c r="E6" s="33" t="s">
        <v>173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49" t="s">
        <v>180</v>
      </c>
      <c r="E7" s="149"/>
      <c r="F7" s="149"/>
      <c r="G7" s="149"/>
      <c r="H7" s="149"/>
      <c r="I7" s="29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181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8.25" customHeight="1" x14ac:dyDescent="0.2">
      <c r="B10" s="17"/>
      <c r="C10" s="1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3.2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98" t="s">
        <v>105</v>
      </c>
      <c r="D14" s="51" t="s">
        <v>83</v>
      </c>
      <c r="E14" s="50">
        <v>3</v>
      </c>
      <c r="F14" s="50"/>
      <c r="G14" s="50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x14ac:dyDescent="0.2">
      <c r="B15" s="50" t="s">
        <v>104</v>
      </c>
      <c r="C15" s="98" t="s">
        <v>180</v>
      </c>
      <c r="D15" s="99"/>
      <c r="E15" s="99">
        <v>0</v>
      </c>
      <c r="F15" s="99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ht="22.5" x14ac:dyDescent="0.2">
      <c r="B16" s="50" t="s">
        <v>106</v>
      </c>
      <c r="C16" s="58" t="s">
        <v>61</v>
      </c>
      <c r="D16" s="50" t="s">
        <v>92</v>
      </c>
      <c r="E16" s="59">
        <v>7.32</v>
      </c>
      <c r="F16" s="50"/>
      <c r="G16" s="59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57" t="s">
        <v>62</v>
      </c>
      <c r="D17" s="50" t="s">
        <v>92</v>
      </c>
      <c r="E17" s="59">
        <v>14.64</v>
      </c>
      <c r="F17" s="50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14.64</v>
      </c>
      <c r="F18" s="50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14.43</v>
      </c>
      <c r="F19" s="50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ht="22.5" x14ac:dyDescent="0.2">
      <c r="B20" s="62" t="s">
        <v>110</v>
      </c>
      <c r="C20" s="63" t="s">
        <v>63</v>
      </c>
      <c r="D20" s="50" t="s">
        <v>92</v>
      </c>
      <c r="E20" s="59">
        <v>14.64</v>
      </c>
      <c r="F20" s="50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14.64</v>
      </c>
      <c r="F21" s="50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7.32</v>
      </c>
      <c r="F22" s="50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11.43</v>
      </c>
      <c r="F23" s="50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14.64</v>
      </c>
      <c r="F24" s="50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7.32</v>
      </c>
      <c r="F25" s="50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116</v>
      </c>
      <c r="C26" s="68" t="s">
        <v>189</v>
      </c>
      <c r="D26" s="50" t="s">
        <v>92</v>
      </c>
      <c r="E26" s="59">
        <v>7.32</v>
      </c>
      <c r="F26" s="50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82</v>
      </c>
      <c r="D27" s="69" t="s">
        <v>83</v>
      </c>
      <c r="E27" s="59">
        <v>3</v>
      </c>
      <c r="F27" s="50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s="97" customFormat="1" ht="12.75" customHeight="1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 t="shared" ref="M30:P30" si="7">SUM(M14:M29)</f>
        <v>0</v>
      </c>
      <c r="N30" s="91">
        <f t="shared" si="7"/>
        <v>0</v>
      </c>
      <c r="O30" s="91">
        <f t="shared" si="7"/>
        <v>0</v>
      </c>
      <c r="P30" s="91">
        <f t="shared" si="7"/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ht="14.25" customHeight="1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8" spans="2:16" x14ac:dyDescent="0.2">
      <c r="B38" s="39" t="s">
        <v>91</v>
      </c>
    </row>
  </sheetData>
  <mergeCells count="20">
    <mergeCell ref="A2:P2"/>
    <mergeCell ref="A3:P3"/>
    <mergeCell ref="L11:P11"/>
    <mergeCell ref="B33:D33"/>
    <mergeCell ref="M8:O8"/>
    <mergeCell ref="D7:H7"/>
    <mergeCell ref="I30:K30"/>
    <mergeCell ref="B31:D31"/>
    <mergeCell ref="D5:H5"/>
    <mergeCell ref="D8:G8"/>
    <mergeCell ref="M9:P9"/>
    <mergeCell ref="B35:D35"/>
    <mergeCell ref="B36:D36"/>
    <mergeCell ref="E11:E12"/>
    <mergeCell ref="F11:K11"/>
    <mergeCell ref="B34:D34"/>
    <mergeCell ref="B11:B12"/>
    <mergeCell ref="C11:C12"/>
    <mergeCell ref="D11:D12"/>
    <mergeCell ref="B32:D32"/>
  </mergeCells>
  <pageMargins left="0.82" right="0.23622047244094491" top="0.35" bottom="0.17" header="0.31496062992125984" footer="0.17"/>
  <pageSetup paperSize="9" scale="9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="95" zoomScaleNormal="95" workbookViewId="0">
      <selection activeCell="I13" sqref="I13"/>
    </sheetView>
  </sheetViews>
  <sheetFormatPr defaultRowHeight="12" x14ac:dyDescent="0.2"/>
  <cols>
    <col min="1" max="1" width="10.42578125" style="19" customWidth="1"/>
    <col min="2" max="2" width="69" style="19" customWidth="1"/>
    <col min="3" max="3" width="16.85546875" style="19" customWidth="1"/>
    <col min="4" max="4" width="9.140625" style="19"/>
    <col min="5" max="5" width="0" style="122" hidden="1" customWidth="1"/>
    <col min="6" max="16384" width="9.140625" style="19"/>
  </cols>
  <sheetData>
    <row r="1" spans="1:5" s="27" customFormat="1" ht="26.25" customHeight="1" x14ac:dyDescent="0.25">
      <c r="C1" s="96" t="s">
        <v>85</v>
      </c>
      <c r="E1" s="121"/>
    </row>
    <row r="2" spans="1:5" s="27" customFormat="1" ht="26.25" customHeight="1" x14ac:dyDescent="0.2">
      <c r="E2" s="121"/>
    </row>
    <row r="3" spans="1:5" s="27" customFormat="1" ht="29.25" customHeight="1" x14ac:dyDescent="0.2">
      <c r="A3" s="155" t="s">
        <v>184</v>
      </c>
      <c r="B3" s="155"/>
      <c r="C3" s="155"/>
      <c r="E3" s="121"/>
    </row>
    <row r="4" spans="1:5" s="27" customFormat="1" ht="21.75" customHeight="1" x14ac:dyDescent="0.2">
      <c r="A4" s="129" t="s">
        <v>86</v>
      </c>
      <c r="B4" s="129"/>
      <c r="C4" s="129"/>
      <c r="E4" s="121"/>
    </row>
    <row r="6" spans="1:5" ht="15.75" x14ac:dyDescent="0.2">
      <c r="A6" s="156" t="s">
        <v>95</v>
      </c>
      <c r="B6" s="156"/>
      <c r="C6" s="156"/>
    </row>
    <row r="7" spans="1:5" x14ac:dyDescent="0.2">
      <c r="A7" s="20"/>
      <c r="B7" s="20"/>
      <c r="C7" s="20"/>
    </row>
    <row r="8" spans="1:5" customFormat="1" ht="12.75" x14ac:dyDescent="0.2">
      <c r="A8" s="38" t="s">
        <v>195</v>
      </c>
      <c r="B8" s="19"/>
      <c r="C8" s="34"/>
      <c r="E8" s="123"/>
    </row>
    <row r="9" spans="1:5" customFormat="1" ht="12.75" customHeight="1" x14ac:dyDescent="0.2">
      <c r="A9" s="38" t="s">
        <v>0</v>
      </c>
      <c r="B9" s="19"/>
      <c r="D9" s="29"/>
      <c r="E9" s="123"/>
    </row>
    <row r="10" spans="1:5" customFormat="1" ht="12.75" x14ac:dyDescent="0.2">
      <c r="A10" s="38" t="s">
        <v>87</v>
      </c>
      <c r="B10" s="19"/>
      <c r="C10" s="118"/>
      <c r="D10" s="29"/>
      <c r="E10" s="123"/>
    </row>
    <row r="11" spans="1:5" customFormat="1" ht="12.75" customHeight="1" x14ac:dyDescent="0.2">
      <c r="A11" s="38" t="s">
        <v>88</v>
      </c>
      <c r="B11" s="19"/>
      <c r="C11" s="35"/>
      <c r="D11" s="29"/>
      <c r="E11" s="123"/>
    </row>
    <row r="13" spans="1:5" s="120" customFormat="1" ht="39.75" customHeight="1" x14ac:dyDescent="0.2">
      <c r="A13" s="119" t="s">
        <v>94</v>
      </c>
      <c r="B13" s="119" t="s">
        <v>59</v>
      </c>
      <c r="C13" s="119" t="s">
        <v>99</v>
      </c>
      <c r="E13" s="124"/>
    </row>
    <row r="14" spans="1:5" ht="18" customHeight="1" x14ac:dyDescent="0.2">
      <c r="A14" s="26">
        <v>1</v>
      </c>
      <c r="B14" s="116" t="s">
        <v>182</v>
      </c>
      <c r="C14" s="92" t="e">
        <f>'Stacijas iela 2(1)'!P27</f>
        <v>#VALUE!</v>
      </c>
      <c r="E14" s="122">
        <v>6</v>
      </c>
    </row>
    <row r="15" spans="1:5" ht="18" customHeight="1" x14ac:dyDescent="0.2">
      <c r="A15" s="26">
        <f>A14+1</f>
        <v>2</v>
      </c>
      <c r="B15" s="116" t="s">
        <v>200</v>
      </c>
      <c r="C15" s="92" t="e">
        <f>'Zeifarta iela 1_18;34(2)'!P36</f>
        <v>#VALUE!</v>
      </c>
      <c r="E15" s="122">
        <v>2</v>
      </c>
    </row>
    <row r="16" spans="1:5" ht="18" customHeight="1" x14ac:dyDescent="0.2">
      <c r="A16" s="26">
        <f t="shared" ref="A16:A37" si="0">A15+1</f>
        <v>3</v>
      </c>
      <c r="B16" s="116" t="s">
        <v>201</v>
      </c>
      <c r="C16" s="92" t="e">
        <f>'Zeiferta 3_6;18.(3)'!P36</f>
        <v>#VALUE!</v>
      </c>
      <c r="E16" s="122">
        <v>2</v>
      </c>
    </row>
    <row r="17" spans="1:5" ht="18" customHeight="1" x14ac:dyDescent="0.2">
      <c r="A17" s="26">
        <f t="shared" si="0"/>
        <v>4</v>
      </c>
      <c r="B17" s="116" t="s">
        <v>205</v>
      </c>
      <c r="C17" s="92" t="e">
        <f>'Zeiferta 16-14;55;58;89(4)'!P36</f>
        <v>#VALUE!</v>
      </c>
      <c r="E17" s="122">
        <v>4</v>
      </c>
    </row>
    <row r="18" spans="1:5" ht="18" customHeight="1" x14ac:dyDescent="0.2">
      <c r="A18" s="26">
        <f t="shared" si="0"/>
        <v>5</v>
      </c>
      <c r="B18" s="116" t="s">
        <v>204</v>
      </c>
      <c r="C18" s="92" t="e">
        <f>'Zeiferta 20_73;81.(5)'!P35</f>
        <v>#VALUE!</v>
      </c>
      <c r="E18" s="122">
        <v>2</v>
      </c>
    </row>
    <row r="19" spans="1:5" ht="18" customHeight="1" x14ac:dyDescent="0.2">
      <c r="A19" s="26">
        <f t="shared" si="0"/>
        <v>6</v>
      </c>
      <c r="B19" s="116" t="s">
        <v>203</v>
      </c>
      <c r="C19" s="92" t="e">
        <f>'Zeiferta 24_26;29(6)'!P37</f>
        <v>#VALUE!</v>
      </c>
      <c r="E19" s="122">
        <v>2</v>
      </c>
    </row>
    <row r="20" spans="1:5" ht="18" customHeight="1" x14ac:dyDescent="0.2">
      <c r="A20" s="26">
        <f t="shared" si="0"/>
        <v>7</v>
      </c>
      <c r="B20" s="116" t="s">
        <v>202</v>
      </c>
      <c r="C20" s="92" t="e">
        <f>'Jelgavas 7_15;34(7)'!P36</f>
        <v>#VALUE!</v>
      </c>
      <c r="E20" s="122">
        <v>2</v>
      </c>
    </row>
    <row r="21" spans="1:5" ht="18" customHeight="1" x14ac:dyDescent="0.2">
      <c r="A21" s="26">
        <f t="shared" si="0"/>
        <v>8</v>
      </c>
      <c r="B21" s="116" t="s">
        <v>206</v>
      </c>
      <c r="C21" s="92" t="e">
        <f>'Jeldavas 9_10;21.(8)'!P36</f>
        <v>#VALUE!</v>
      </c>
      <c r="E21" s="122">
        <v>2</v>
      </c>
    </row>
    <row r="22" spans="1:5" ht="18" customHeight="1" x14ac:dyDescent="0.2">
      <c r="A22" s="26">
        <f t="shared" si="0"/>
        <v>9</v>
      </c>
      <c r="B22" s="116" t="s">
        <v>207</v>
      </c>
      <c r="C22" s="92" t="e">
        <f>'Jelgavas18_53;56(9)'!P36</f>
        <v>#VALUE!</v>
      </c>
      <c r="E22" s="122">
        <v>2</v>
      </c>
    </row>
    <row r="23" spans="1:5" ht="18" customHeight="1" x14ac:dyDescent="0.2">
      <c r="A23" s="26">
        <f t="shared" si="0"/>
        <v>10</v>
      </c>
      <c r="B23" s="116" t="s">
        <v>208</v>
      </c>
      <c r="C23" s="92" t="e">
        <f>'Jelgavas 20_41,43(10)'!P36</f>
        <v>#VALUE!</v>
      </c>
      <c r="E23" s="122">
        <v>2</v>
      </c>
    </row>
    <row r="24" spans="1:5" ht="18" customHeight="1" x14ac:dyDescent="0.2">
      <c r="A24" s="26">
        <f t="shared" si="0"/>
        <v>11</v>
      </c>
      <c r="B24" s="116" t="s">
        <v>209</v>
      </c>
      <c r="C24" s="92" t="e">
        <f>'Jelgavas 24_60;75;22;39(11)'!P36</f>
        <v>#VALUE!</v>
      </c>
      <c r="E24" s="122">
        <v>4</v>
      </c>
    </row>
    <row r="25" spans="1:5" ht="18" customHeight="1" x14ac:dyDescent="0.2">
      <c r="A25" s="26">
        <f t="shared" si="0"/>
        <v>12</v>
      </c>
      <c r="B25" s="116" t="s">
        <v>210</v>
      </c>
      <c r="C25" s="92" t="e">
        <f>'Jelgavas 28_11; 26(12)'!P36</f>
        <v>#VALUE!</v>
      </c>
      <c r="E25" s="122">
        <v>2</v>
      </c>
    </row>
    <row r="26" spans="1:5" ht="18" customHeight="1" x14ac:dyDescent="0.2">
      <c r="A26" s="26">
        <f t="shared" si="0"/>
        <v>13</v>
      </c>
      <c r="B26" s="117" t="s">
        <v>211</v>
      </c>
      <c r="C26" s="92" t="e">
        <f>'Zemgales 12_13;14(13)'!P36</f>
        <v>#VALUE!</v>
      </c>
      <c r="E26" s="122">
        <v>2</v>
      </c>
    </row>
    <row r="27" spans="1:5" ht="18" customHeight="1" x14ac:dyDescent="0.2">
      <c r="A27" s="26">
        <f t="shared" si="0"/>
        <v>14</v>
      </c>
      <c r="B27" s="117" t="s">
        <v>212</v>
      </c>
      <c r="C27" s="92" t="e">
        <f>'Zemgales 19_7;21;52(14)'!P35</f>
        <v>#VALUE!</v>
      </c>
      <c r="E27" s="122">
        <v>3</v>
      </c>
    </row>
    <row r="28" spans="1:5" ht="18" customHeight="1" x14ac:dyDescent="0.2">
      <c r="A28" s="26">
        <f t="shared" si="0"/>
        <v>15</v>
      </c>
      <c r="B28" s="117" t="s">
        <v>213</v>
      </c>
      <c r="C28" s="92" t="e">
        <f>'Zemgales 21_31; 45(15)'!P36</f>
        <v>#VALUE!</v>
      </c>
      <c r="E28" s="122">
        <v>2</v>
      </c>
    </row>
    <row r="29" spans="1:5" ht="18" customHeight="1" x14ac:dyDescent="0.2">
      <c r="A29" s="26">
        <f t="shared" si="0"/>
        <v>16</v>
      </c>
      <c r="B29" s="117" t="s">
        <v>214</v>
      </c>
      <c r="C29" s="92" t="e">
        <f>'Zemgales 22_26;60(16)'!P36</f>
        <v>#VALUE!</v>
      </c>
      <c r="E29" s="122">
        <v>2</v>
      </c>
    </row>
    <row r="30" spans="1:5" ht="18" customHeight="1" x14ac:dyDescent="0.2">
      <c r="A30" s="26">
        <f t="shared" si="0"/>
        <v>17</v>
      </c>
      <c r="B30" s="117" t="s">
        <v>215</v>
      </c>
      <c r="C30" s="92" t="e">
        <f>'Zemgeles 27_39;59(17)'!P36</f>
        <v>#VALUE!</v>
      </c>
      <c r="E30" s="122">
        <v>2</v>
      </c>
    </row>
    <row r="31" spans="1:5" ht="18" customHeight="1" x14ac:dyDescent="0.2">
      <c r="A31" s="26">
        <f t="shared" si="0"/>
        <v>18</v>
      </c>
      <c r="B31" s="117" t="s">
        <v>216</v>
      </c>
      <c r="C31" s="92" t="e">
        <f>'Zemgales 28_38,39(18)'!P36</f>
        <v>#VALUE!</v>
      </c>
      <c r="E31" s="122">
        <v>3</v>
      </c>
    </row>
    <row r="32" spans="1:5" ht="18" customHeight="1" x14ac:dyDescent="0.2">
      <c r="A32" s="26">
        <f t="shared" si="0"/>
        <v>19</v>
      </c>
      <c r="B32" s="117" t="s">
        <v>217</v>
      </c>
      <c r="C32" s="92" t="e">
        <f>'Zemgales 35_27;30;33(19)'!P36</f>
        <v>#VALUE!</v>
      </c>
      <c r="E32" s="122">
        <v>3</v>
      </c>
    </row>
    <row r="33" spans="1:5" ht="18" customHeight="1" x14ac:dyDescent="0.2">
      <c r="A33" s="26">
        <f t="shared" si="0"/>
        <v>20</v>
      </c>
      <c r="B33" s="117" t="s">
        <v>218</v>
      </c>
      <c r="C33" s="92" t="e">
        <f>'Stacijas 10_50;77(20)'!P36</f>
        <v>#VALUE!</v>
      </c>
      <c r="E33" s="122">
        <v>2</v>
      </c>
    </row>
    <row r="34" spans="1:5" ht="18" customHeight="1" x14ac:dyDescent="0.2">
      <c r="A34" s="26">
        <f t="shared" si="0"/>
        <v>21</v>
      </c>
      <c r="B34" s="117" t="s">
        <v>219</v>
      </c>
      <c r="C34" s="92" t="e">
        <f>'Stacijas 18_19;85(21)'!P36</f>
        <v>#VALUE!</v>
      </c>
      <c r="E34" s="122">
        <v>2</v>
      </c>
    </row>
    <row r="35" spans="1:5" ht="18" customHeight="1" x14ac:dyDescent="0.2">
      <c r="A35" s="26">
        <f t="shared" si="0"/>
        <v>22</v>
      </c>
      <c r="B35" s="117" t="s">
        <v>220</v>
      </c>
      <c r="C35" s="92" t="e">
        <f>'Stacijas 20_29;30(22)'!P36</f>
        <v>#VALUE!</v>
      </c>
      <c r="E35" s="122">
        <v>2</v>
      </c>
    </row>
    <row r="36" spans="1:5" ht="18" customHeight="1" x14ac:dyDescent="0.2">
      <c r="A36" s="26">
        <f t="shared" si="0"/>
        <v>23</v>
      </c>
      <c r="B36" s="117" t="s">
        <v>221</v>
      </c>
      <c r="C36" s="92" t="e">
        <f>'Stacijas 22_4;51(23)'!P36</f>
        <v>#VALUE!</v>
      </c>
      <c r="E36" s="122">
        <v>2</v>
      </c>
    </row>
    <row r="37" spans="1:5" ht="18" customHeight="1" x14ac:dyDescent="0.2">
      <c r="A37" s="26">
        <f t="shared" si="0"/>
        <v>24</v>
      </c>
      <c r="B37" s="117" t="s">
        <v>222</v>
      </c>
      <c r="C37" s="92" t="e">
        <f>'Stacijas 24_40;45;49(24)'!P36</f>
        <v>#VALUE!</v>
      </c>
      <c r="E37" s="122">
        <v>3</v>
      </c>
    </row>
    <row r="38" spans="1:5" ht="18" customHeight="1" x14ac:dyDescent="0.2">
      <c r="A38" s="161" t="s">
        <v>196</v>
      </c>
      <c r="B38" s="162"/>
      <c r="C38" s="93" t="e">
        <f>SUM(C14:C37)</f>
        <v>#VALUE!</v>
      </c>
      <c r="E38" s="122">
        <f>SUM(E14:E37)</f>
        <v>60</v>
      </c>
    </row>
    <row r="39" spans="1:5" s="21" customFormat="1" ht="18" customHeight="1" x14ac:dyDescent="0.2">
      <c r="A39" s="157" t="s">
        <v>193</v>
      </c>
      <c r="B39" s="158"/>
      <c r="C39" s="94" t="e">
        <f>C38*0.21</f>
        <v>#VALUE!</v>
      </c>
      <c r="E39" s="125"/>
    </row>
    <row r="40" spans="1:5" ht="18" customHeight="1" x14ac:dyDescent="0.2">
      <c r="A40" s="159" t="s">
        <v>194</v>
      </c>
      <c r="B40" s="160"/>
      <c r="C40" s="93" t="e">
        <f>C38+C39</f>
        <v>#VALUE!</v>
      </c>
    </row>
    <row r="42" spans="1:5" ht="36" customHeight="1" x14ac:dyDescent="0.2">
      <c r="A42" s="163" t="s">
        <v>223</v>
      </c>
      <c r="B42" s="163"/>
      <c r="C42" s="163"/>
    </row>
    <row r="43" spans="1:5" ht="36" customHeight="1" x14ac:dyDescent="0.2">
      <c r="A43" s="165" t="s">
        <v>224</v>
      </c>
      <c r="B43" s="164"/>
      <c r="C43" s="164"/>
    </row>
    <row r="44" spans="1:5" ht="18.75" customHeight="1" x14ac:dyDescent="0.2">
      <c r="B44" s="95"/>
      <c r="C44" s="18"/>
    </row>
    <row r="45" spans="1:5" x14ac:dyDescent="0.2">
      <c r="A45" s="23"/>
      <c r="B45" s="22"/>
      <c r="C45" s="23"/>
    </row>
    <row r="46" spans="1:5" x14ac:dyDescent="0.2">
      <c r="A46" s="23"/>
      <c r="B46" s="22"/>
      <c r="C46" s="23"/>
    </row>
    <row r="47" spans="1:5" x14ac:dyDescent="0.2">
      <c r="A47" s="24"/>
      <c r="B47" s="24"/>
      <c r="C47" s="24"/>
    </row>
  </sheetData>
  <sheetProtection selectLockedCells="1" selectUnlockedCells="1"/>
  <mergeCells count="7">
    <mergeCell ref="A42:C42"/>
    <mergeCell ref="A3:C3"/>
    <mergeCell ref="A4:C4"/>
    <mergeCell ref="A6:C6"/>
    <mergeCell ref="A39:B39"/>
    <mergeCell ref="A40:B40"/>
    <mergeCell ref="A38:B38"/>
  </mergeCells>
  <pageMargins left="0.51181102362204722" right="0" top="0.31496062992125984" bottom="0.15748031496062992" header="0.35433070866141736" footer="0.15748031496062992"/>
  <pageSetup paperSize="9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B1" workbookViewId="0">
      <selection activeCell="G25" sqref="G25"/>
    </sheetView>
  </sheetViews>
  <sheetFormatPr defaultColWidth="8.7109375" defaultRowHeight="12.75" x14ac:dyDescent="0.2"/>
  <cols>
    <col min="1" max="1" width="3.28515625" customWidth="1"/>
    <col min="2" max="2" width="5.42578125" bestFit="1" customWidth="1"/>
    <col min="3" max="3" width="46.85546875" customWidth="1"/>
    <col min="4" max="4" width="7.42578125" bestFit="1" customWidth="1"/>
    <col min="5" max="5" width="8.42578125" customWidth="1"/>
    <col min="6" max="15" width="7.140625" customWidth="1"/>
    <col min="16" max="16" width="9.85546875" customWidth="1"/>
  </cols>
  <sheetData>
    <row r="1" spans="1:16" s="27" customFormat="1" ht="16.5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ht="6" customHeight="1" x14ac:dyDescent="0.2"/>
    <row r="5" spans="1:16" x14ac:dyDescent="0.2">
      <c r="B5" s="1"/>
      <c r="C5" s="37" t="s">
        <v>186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D6" s="29"/>
      <c r="E6" s="33" t="s">
        <v>75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49" t="s">
        <v>124</v>
      </c>
      <c r="E7" s="149"/>
      <c r="F7" s="149"/>
      <c r="G7" s="149"/>
      <c r="H7" s="149"/>
      <c r="I7" s="29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125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8.25" customHeight="1" x14ac:dyDescent="0.2">
      <c r="B10" s="17"/>
      <c r="C10" s="1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3.2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98" t="s">
        <v>105</v>
      </c>
      <c r="D14" s="51" t="s">
        <v>83</v>
      </c>
      <c r="E14" s="50">
        <v>2</v>
      </c>
      <c r="F14" s="50"/>
      <c r="G14" s="50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x14ac:dyDescent="0.2">
      <c r="B15" s="50" t="s">
        <v>104</v>
      </c>
      <c r="C15" s="98" t="s">
        <v>124</v>
      </c>
      <c r="D15" s="99"/>
      <c r="E15" s="99"/>
      <c r="F15" s="100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ht="22.5" x14ac:dyDescent="0.2">
      <c r="B16" s="50" t="s">
        <v>106</v>
      </c>
      <c r="C16" s="58" t="s">
        <v>61</v>
      </c>
      <c r="D16" s="50" t="s">
        <v>92</v>
      </c>
      <c r="E16" s="59">
        <v>4.88</v>
      </c>
      <c r="F16" s="59"/>
      <c r="G16" s="59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57" t="s">
        <v>62</v>
      </c>
      <c r="D17" s="50" t="s">
        <v>92</v>
      </c>
      <c r="E17" s="59">
        <v>9.76</v>
      </c>
      <c r="F17" s="59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9.76</v>
      </c>
      <c r="F18" s="59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9.6199999999999992</v>
      </c>
      <c r="F19" s="59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x14ac:dyDescent="0.2">
      <c r="B20" s="62" t="s">
        <v>110</v>
      </c>
      <c r="C20" s="63" t="s">
        <v>188</v>
      </c>
      <c r="D20" s="50" t="s">
        <v>92</v>
      </c>
      <c r="E20" s="59">
        <v>9.76</v>
      </c>
      <c r="F20" s="59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9.76</v>
      </c>
      <c r="F21" s="59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4.88</v>
      </c>
      <c r="F22" s="59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7.62</v>
      </c>
      <c r="F23" s="59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9.76</v>
      </c>
      <c r="F24" s="59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4.88</v>
      </c>
      <c r="F25" s="59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x14ac:dyDescent="0.2">
      <c r="B26" s="67" t="s">
        <v>116</v>
      </c>
      <c r="C26" s="68" t="s">
        <v>189</v>
      </c>
      <c r="D26" s="50" t="s">
        <v>92</v>
      </c>
      <c r="E26" s="59">
        <v>4.88</v>
      </c>
      <c r="F26" s="59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190</v>
      </c>
      <c r="D27" s="69" t="s">
        <v>83</v>
      </c>
      <c r="E27" s="59">
        <v>2</v>
      </c>
      <c r="F27" s="59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s="97" customFormat="1" ht="12.75" customHeight="1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>SUM(M14:M29)</f>
        <v>0</v>
      </c>
      <c r="N30" s="91">
        <f>SUM(N16:N29)</f>
        <v>0</v>
      </c>
      <c r="O30" s="91">
        <f>SUM(O14:O29)</f>
        <v>0</v>
      </c>
      <c r="P30" s="91">
        <f>SUM(P14:P29)</f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8" spans="2:16" x14ac:dyDescent="0.2">
      <c r="B38" s="39" t="s">
        <v>91</v>
      </c>
    </row>
  </sheetData>
  <mergeCells count="20">
    <mergeCell ref="A2:P2"/>
    <mergeCell ref="A3:P3"/>
    <mergeCell ref="D5:H5"/>
    <mergeCell ref="D7:H7"/>
    <mergeCell ref="D8:G8"/>
    <mergeCell ref="M8:O8"/>
    <mergeCell ref="M9:P9"/>
    <mergeCell ref="B11:B12"/>
    <mergeCell ref="C11:C12"/>
    <mergeCell ref="D11:D12"/>
    <mergeCell ref="E11:E12"/>
    <mergeCell ref="F11:K11"/>
    <mergeCell ref="L11:P11"/>
    <mergeCell ref="B36:D36"/>
    <mergeCell ref="I30:K30"/>
    <mergeCell ref="B31:D31"/>
    <mergeCell ref="B32:D32"/>
    <mergeCell ref="B33:D33"/>
    <mergeCell ref="B34:D34"/>
    <mergeCell ref="B35:D35"/>
  </mergeCells>
  <pageMargins left="0.39370078740157483" right="0.15748031496062992" top="0.23622047244094491" bottom="0.15748031496062992" header="0.31496062992125984" footer="0.15748031496062992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4" workbookViewId="0">
      <selection activeCell="C14" sqref="C14:C15"/>
    </sheetView>
  </sheetViews>
  <sheetFormatPr defaultColWidth="8.7109375" defaultRowHeight="12.75" x14ac:dyDescent="0.2"/>
  <cols>
    <col min="1" max="1" width="3.140625" customWidth="1"/>
    <col min="2" max="2" width="5.42578125" bestFit="1" customWidth="1"/>
    <col min="3" max="3" width="44.140625" customWidth="1"/>
    <col min="4" max="4" width="7.42578125" bestFit="1" customWidth="1"/>
    <col min="5" max="5" width="8.42578125" customWidth="1"/>
    <col min="6" max="16" width="7.140625" customWidth="1"/>
  </cols>
  <sheetData>
    <row r="1" spans="1:16" s="27" customFormat="1" ht="20.25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186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D6" s="29"/>
      <c r="E6" s="33" t="s">
        <v>76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49" t="s">
        <v>127</v>
      </c>
      <c r="E7" s="149"/>
      <c r="F7" s="149"/>
      <c r="G7" s="149"/>
      <c r="H7" s="149"/>
      <c r="I7" s="29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126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8.25" customHeight="1" x14ac:dyDescent="0.2">
      <c r="B10" s="17"/>
      <c r="C10" s="1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3.2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98" t="s">
        <v>105</v>
      </c>
      <c r="D14" s="51" t="s">
        <v>83</v>
      </c>
      <c r="E14" s="50">
        <v>2</v>
      </c>
      <c r="F14" s="50"/>
      <c r="G14" s="50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x14ac:dyDescent="0.2">
      <c r="B15" s="50" t="s">
        <v>104</v>
      </c>
      <c r="C15" s="98" t="s">
        <v>128</v>
      </c>
      <c r="D15" s="99"/>
      <c r="E15" s="99"/>
      <c r="F15" s="100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ht="22.5" x14ac:dyDescent="0.2">
      <c r="B16" s="50" t="s">
        <v>106</v>
      </c>
      <c r="C16" s="58" t="s">
        <v>61</v>
      </c>
      <c r="D16" s="50" t="s">
        <v>92</v>
      </c>
      <c r="E16" s="59">
        <v>4.88</v>
      </c>
      <c r="F16" s="59"/>
      <c r="G16" s="59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57" t="s">
        <v>62</v>
      </c>
      <c r="D17" s="50" t="s">
        <v>92</v>
      </c>
      <c r="E17" s="59">
        <v>9.76</v>
      </c>
      <c r="F17" s="59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9.76</v>
      </c>
      <c r="F18" s="59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9.6199999999999992</v>
      </c>
      <c r="F19" s="59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ht="22.5" x14ac:dyDescent="0.2">
      <c r="B20" s="62" t="s">
        <v>110</v>
      </c>
      <c r="C20" s="63" t="s">
        <v>63</v>
      </c>
      <c r="D20" s="50" t="s">
        <v>92</v>
      </c>
      <c r="E20" s="59">
        <v>9.76</v>
      </c>
      <c r="F20" s="59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9.76</v>
      </c>
      <c r="F21" s="59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4.88</v>
      </c>
      <c r="F22" s="59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7.62</v>
      </c>
      <c r="F23" s="59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9.76</v>
      </c>
      <c r="F24" s="59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4.88</v>
      </c>
      <c r="F25" s="59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116</v>
      </c>
      <c r="C26" s="68" t="s">
        <v>189</v>
      </c>
      <c r="D26" s="50" t="s">
        <v>92</v>
      </c>
      <c r="E26" s="59">
        <v>4.88</v>
      </c>
      <c r="F26" s="59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82</v>
      </c>
      <c r="D27" s="69" t="s">
        <v>83</v>
      </c>
      <c r="E27" s="59">
        <v>2</v>
      </c>
      <c r="F27" s="59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s="97" customFormat="1" ht="12.75" customHeight="1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 t="shared" ref="M30:O30" si="7">SUM(M14:M29)</f>
        <v>0</v>
      </c>
      <c r="N30" s="91">
        <f t="shared" si="7"/>
        <v>0</v>
      </c>
      <c r="O30" s="91">
        <f t="shared" si="7"/>
        <v>0</v>
      </c>
      <c r="P30" s="91">
        <f>SUM(P14:P29)</f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8" spans="2:16" x14ac:dyDescent="0.2">
      <c r="B38" s="39" t="s">
        <v>91</v>
      </c>
    </row>
  </sheetData>
  <mergeCells count="20">
    <mergeCell ref="A2:P2"/>
    <mergeCell ref="A3:P3"/>
    <mergeCell ref="D5:H5"/>
    <mergeCell ref="D7:H7"/>
    <mergeCell ref="D8:G8"/>
    <mergeCell ref="M8:O8"/>
    <mergeCell ref="M9:P9"/>
    <mergeCell ref="B11:B12"/>
    <mergeCell ref="C11:C12"/>
    <mergeCell ref="D11:D12"/>
    <mergeCell ref="E11:E12"/>
    <mergeCell ref="F11:K11"/>
    <mergeCell ref="L11:P11"/>
    <mergeCell ref="B36:D36"/>
    <mergeCell ref="I30:K30"/>
    <mergeCell ref="B31:D31"/>
    <mergeCell ref="B32:D32"/>
    <mergeCell ref="B33:D33"/>
    <mergeCell ref="B34:D34"/>
    <mergeCell ref="B35:D35"/>
  </mergeCells>
  <pageMargins left="0.45" right="0.17" top="0.21" bottom="0.17" header="0.31496062992125984" footer="0.17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E20" sqref="E20"/>
    </sheetView>
  </sheetViews>
  <sheetFormatPr defaultColWidth="8.7109375" defaultRowHeight="12.75" x14ac:dyDescent="0.2"/>
  <cols>
    <col min="1" max="1" width="0.7109375" customWidth="1"/>
    <col min="2" max="2" width="5.42578125" bestFit="1" customWidth="1"/>
    <col min="3" max="3" width="44.140625" customWidth="1"/>
    <col min="4" max="4" width="7.42578125" bestFit="1" customWidth="1"/>
    <col min="5" max="5" width="8.42578125" customWidth="1"/>
    <col min="6" max="7" width="7.140625" customWidth="1"/>
    <col min="8" max="8" width="8.28515625" customWidth="1"/>
    <col min="9" max="16" width="7.140625" customWidth="1"/>
  </cols>
  <sheetData>
    <row r="1" spans="1:16" s="27" customFormat="1" ht="18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89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D6" s="29"/>
      <c r="E6" s="33" t="s">
        <v>77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49" t="s">
        <v>129</v>
      </c>
      <c r="E7" s="149"/>
      <c r="F7" s="149"/>
      <c r="G7" s="149"/>
      <c r="H7" s="149"/>
      <c r="I7" s="29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130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8.25" customHeight="1" x14ac:dyDescent="0.2">
      <c r="B10" s="17"/>
      <c r="C10" s="1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3.2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107" t="s">
        <v>105</v>
      </c>
      <c r="D14" s="104" t="s">
        <v>83</v>
      </c>
      <c r="E14" s="74">
        <v>4</v>
      </c>
      <c r="F14" s="74"/>
      <c r="G14" s="74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ht="20.25" customHeight="1" x14ac:dyDescent="0.2">
      <c r="B15" s="106" t="s">
        <v>104</v>
      </c>
      <c r="C15" s="109" t="s">
        <v>129</v>
      </c>
      <c r="D15" s="109"/>
      <c r="E15" s="114"/>
      <c r="F15" s="114"/>
      <c r="G15" s="114"/>
      <c r="H15" s="111"/>
      <c r="I15" s="101"/>
      <c r="J15" s="102"/>
      <c r="K15" s="101"/>
      <c r="L15" s="101"/>
      <c r="M15" s="101"/>
      <c r="N15" s="101"/>
      <c r="O15" s="101"/>
      <c r="P15" s="101"/>
    </row>
    <row r="16" spans="1:16" ht="22.5" x14ac:dyDescent="0.2">
      <c r="B16" s="106" t="s">
        <v>106</v>
      </c>
      <c r="C16" s="110" t="s">
        <v>61</v>
      </c>
      <c r="D16" s="112" t="s">
        <v>92</v>
      </c>
      <c r="E16" s="113">
        <v>9.76</v>
      </c>
      <c r="F16" s="113"/>
      <c r="G16" s="113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108" t="s">
        <v>62</v>
      </c>
      <c r="D17" s="50" t="s">
        <v>92</v>
      </c>
      <c r="E17" s="59">
        <v>19.52</v>
      </c>
      <c r="F17" s="113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19.52</v>
      </c>
      <c r="F18" s="113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19.239999999999998</v>
      </c>
      <c r="F19" s="113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ht="22.5" x14ac:dyDescent="0.2">
      <c r="B20" s="62" t="s">
        <v>110</v>
      </c>
      <c r="C20" s="63" t="s">
        <v>63</v>
      </c>
      <c r="D20" s="50" t="s">
        <v>92</v>
      </c>
      <c r="E20" s="59">
        <v>19.52</v>
      </c>
      <c r="F20" s="113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19.52</v>
      </c>
      <c r="F21" s="113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9.76</v>
      </c>
      <c r="F22" s="113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15.24</v>
      </c>
      <c r="F23" s="113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19.52</v>
      </c>
      <c r="F24" s="113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9.76</v>
      </c>
      <c r="F25" s="113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116</v>
      </c>
      <c r="C26" s="68" t="s">
        <v>189</v>
      </c>
      <c r="D26" s="50" t="s">
        <v>92</v>
      </c>
      <c r="E26" s="59">
        <v>9.76</v>
      </c>
      <c r="F26" s="113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82</v>
      </c>
      <c r="D27" s="69" t="s">
        <v>83</v>
      </c>
      <c r="E27" s="59">
        <v>4</v>
      </c>
      <c r="F27" s="113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s="97" customFormat="1" ht="12.75" customHeight="1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 t="shared" ref="M30:P30" si="7">SUM(M14:M29)</f>
        <v>0</v>
      </c>
      <c r="N30" s="91">
        <f t="shared" si="7"/>
        <v>0</v>
      </c>
      <c r="O30" s="91">
        <f t="shared" si="7"/>
        <v>0</v>
      </c>
      <c r="P30" s="91">
        <f t="shared" si="7"/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8" spans="2:16" x14ac:dyDescent="0.2">
      <c r="B38" s="39" t="s">
        <v>91</v>
      </c>
    </row>
  </sheetData>
  <mergeCells count="20">
    <mergeCell ref="B36:D36"/>
    <mergeCell ref="I30:K30"/>
    <mergeCell ref="B31:D31"/>
    <mergeCell ref="B32:D32"/>
    <mergeCell ref="B33:D33"/>
    <mergeCell ref="B34:D34"/>
    <mergeCell ref="B35:D35"/>
    <mergeCell ref="M9:P9"/>
    <mergeCell ref="B11:B12"/>
    <mergeCell ref="C11:C12"/>
    <mergeCell ref="D11:D12"/>
    <mergeCell ref="E11:E12"/>
    <mergeCell ref="F11:K11"/>
    <mergeCell ref="L11:P11"/>
    <mergeCell ref="A2:P2"/>
    <mergeCell ref="A3:P3"/>
    <mergeCell ref="D5:H5"/>
    <mergeCell ref="D7:H7"/>
    <mergeCell ref="D8:G8"/>
    <mergeCell ref="M8:O8"/>
  </mergeCells>
  <pageMargins left="0.70866141732283472" right="0.34" top="0.27" bottom="0.17" header="0.31496062992125984" footer="0.17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Normal="100" workbookViewId="0">
      <selection activeCell="D18" sqref="D18"/>
    </sheetView>
  </sheetViews>
  <sheetFormatPr defaultColWidth="8.7109375" defaultRowHeight="11.25" x14ac:dyDescent="0.2"/>
  <cols>
    <col min="1" max="1" width="2.42578125" style="43" customWidth="1"/>
    <col min="2" max="2" width="5.140625" style="43" bestFit="1" customWidth="1"/>
    <col min="3" max="3" width="44.5703125" style="43" customWidth="1"/>
    <col min="4" max="4" width="7.42578125" style="43" bestFit="1" customWidth="1"/>
    <col min="5" max="5" width="8.7109375" style="43" customWidth="1"/>
    <col min="6" max="16" width="7.140625" style="43" customWidth="1"/>
    <col min="17" max="16384" width="8.7109375" style="43"/>
  </cols>
  <sheetData>
    <row r="1" spans="1:16" s="41" customFormat="1" ht="26.25" customHeight="1" x14ac:dyDescent="0.2">
      <c r="L1" s="42"/>
      <c r="M1" s="73" t="s">
        <v>85</v>
      </c>
      <c r="N1" s="42"/>
      <c r="O1" s="42"/>
    </row>
    <row r="2" spans="1:16" s="41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41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ht="12.75" x14ac:dyDescent="0.2">
      <c r="B5" s="44"/>
      <c r="C5" s="37" t="s">
        <v>89</v>
      </c>
      <c r="D5" s="40"/>
      <c r="E5" s="36" t="s">
        <v>78</v>
      </c>
      <c r="F5" s="39"/>
      <c r="G5" s="39"/>
      <c r="H5" s="45"/>
      <c r="I5" s="44"/>
      <c r="J5" s="44"/>
      <c r="K5" s="44"/>
      <c r="L5" s="44"/>
      <c r="M5" s="44"/>
      <c r="N5" s="44"/>
      <c r="O5" s="44"/>
      <c r="P5" s="44"/>
    </row>
    <row r="6" spans="1:16" ht="12.75" customHeight="1" x14ac:dyDescent="0.2">
      <c r="C6" s="37" t="s">
        <v>0</v>
      </c>
      <c r="D6" s="115" t="s">
        <v>198</v>
      </c>
      <c r="E6" s="115"/>
      <c r="F6" s="115"/>
      <c r="G6" s="115"/>
    </row>
    <row r="7" spans="1:16" x14ac:dyDescent="0.2">
      <c r="C7" s="37" t="s">
        <v>87</v>
      </c>
      <c r="D7" s="46"/>
      <c r="E7" s="46"/>
      <c r="F7" s="46"/>
    </row>
    <row r="8" spans="1:16" ht="12.75" customHeight="1" x14ac:dyDescent="0.2">
      <c r="C8" s="37" t="s">
        <v>88</v>
      </c>
      <c r="D8" s="150"/>
      <c r="E8" s="150"/>
      <c r="F8" s="150"/>
      <c r="G8" s="150"/>
      <c r="H8" s="47"/>
      <c r="M8" s="151"/>
      <c r="N8" s="151"/>
      <c r="O8" s="151"/>
      <c r="P8" s="48"/>
    </row>
    <row r="9" spans="1:16" x14ac:dyDescent="0.2">
      <c r="B9" s="49"/>
      <c r="C9" s="37" t="s">
        <v>100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22.5" customHeight="1" x14ac:dyDescent="0.2">
      <c r="B10" s="132" t="s">
        <v>45</v>
      </c>
      <c r="C10" s="134" t="s">
        <v>46</v>
      </c>
      <c r="D10" s="134" t="s">
        <v>47</v>
      </c>
      <c r="E10" s="134" t="s">
        <v>48</v>
      </c>
      <c r="F10" s="136" t="s">
        <v>49</v>
      </c>
      <c r="G10" s="137"/>
      <c r="H10" s="137"/>
      <c r="I10" s="137"/>
      <c r="J10" s="137"/>
      <c r="K10" s="138"/>
      <c r="L10" s="139" t="s">
        <v>50</v>
      </c>
      <c r="M10" s="139"/>
      <c r="N10" s="139"/>
      <c r="O10" s="139"/>
      <c r="P10" s="139"/>
    </row>
    <row r="11" spans="1:16" ht="45" x14ac:dyDescent="0.2">
      <c r="B11" s="133"/>
      <c r="C11" s="135"/>
      <c r="D11" s="135"/>
      <c r="E11" s="135"/>
      <c r="F11" s="50" t="s">
        <v>51</v>
      </c>
      <c r="G11" s="50" t="s">
        <v>69</v>
      </c>
      <c r="H11" s="52" t="s">
        <v>70</v>
      </c>
      <c r="I11" s="50" t="s">
        <v>71</v>
      </c>
      <c r="J11" s="50" t="s">
        <v>72</v>
      </c>
      <c r="K11" s="52" t="s">
        <v>52</v>
      </c>
      <c r="L11" s="50" t="s">
        <v>53</v>
      </c>
      <c r="M11" s="52" t="s">
        <v>70</v>
      </c>
      <c r="N11" s="50" t="s">
        <v>71</v>
      </c>
      <c r="O11" s="50" t="s">
        <v>72</v>
      </c>
      <c r="P11" s="50" t="s">
        <v>73</v>
      </c>
    </row>
    <row r="12" spans="1:16" x14ac:dyDescent="0.2">
      <c r="B12" s="51">
        <v>1</v>
      </c>
      <c r="C12" s="51">
        <v>2</v>
      </c>
      <c r="D12" s="51">
        <v>3</v>
      </c>
      <c r="E12" s="50">
        <v>4</v>
      </c>
      <c r="F12" s="50">
        <v>5</v>
      </c>
      <c r="G12" s="50">
        <v>6</v>
      </c>
      <c r="H12" s="53">
        <v>7</v>
      </c>
      <c r="I12" s="50">
        <v>8</v>
      </c>
      <c r="J12" s="50">
        <v>9</v>
      </c>
      <c r="K12" s="54">
        <v>10</v>
      </c>
      <c r="L12" s="50">
        <v>11</v>
      </c>
      <c r="M12" s="50">
        <v>12</v>
      </c>
      <c r="N12" s="50">
        <v>13</v>
      </c>
      <c r="O12" s="50">
        <v>14</v>
      </c>
      <c r="P12" s="50">
        <v>15</v>
      </c>
    </row>
    <row r="13" spans="1:16" ht="22.5" x14ac:dyDescent="0.2">
      <c r="B13" s="51">
        <v>1</v>
      </c>
      <c r="C13" s="98" t="s">
        <v>105</v>
      </c>
      <c r="D13" s="51" t="s">
        <v>83</v>
      </c>
      <c r="E13" s="50">
        <v>2</v>
      </c>
      <c r="F13" s="50"/>
      <c r="G13" s="50"/>
      <c r="H13" s="53">
        <f>ROUND(F13*G13,2)</f>
        <v>0</v>
      </c>
      <c r="I13" s="50"/>
      <c r="J13" s="50"/>
      <c r="K13" s="54">
        <f>SUM(H13:J13)</f>
        <v>0</v>
      </c>
      <c r="L13" s="50">
        <f>E13*F13</f>
        <v>0</v>
      </c>
      <c r="M13" s="71">
        <f>E13*H13</f>
        <v>0</v>
      </c>
      <c r="N13" s="71">
        <f>I13*E13</f>
        <v>0</v>
      </c>
      <c r="O13" s="71">
        <f>J13*E13</f>
        <v>0</v>
      </c>
      <c r="P13" s="71">
        <f>SUM(M13:O13)</f>
        <v>0</v>
      </c>
    </row>
    <row r="14" spans="1:16" x14ac:dyDescent="0.2">
      <c r="B14" s="50" t="s">
        <v>104</v>
      </c>
      <c r="C14" s="98" t="s">
        <v>131</v>
      </c>
      <c r="D14" s="99"/>
      <c r="E14" s="99"/>
      <c r="F14" s="100"/>
      <c r="G14" s="101"/>
      <c r="H14" s="101"/>
      <c r="I14" s="101"/>
      <c r="J14" s="102"/>
      <c r="K14" s="101"/>
      <c r="L14" s="101"/>
      <c r="M14" s="101"/>
      <c r="N14" s="101"/>
      <c r="O14" s="101"/>
      <c r="P14" s="101"/>
    </row>
    <row r="15" spans="1:16" ht="22.5" x14ac:dyDescent="0.2">
      <c r="B15" s="50" t="s">
        <v>106</v>
      </c>
      <c r="C15" s="58" t="s">
        <v>61</v>
      </c>
      <c r="D15" s="50" t="s">
        <v>92</v>
      </c>
      <c r="E15" s="59">
        <v>4.88</v>
      </c>
      <c r="F15" s="59"/>
      <c r="G15" s="59"/>
      <c r="H15" s="56">
        <f t="shared" ref="H15:H27" si="0">ROUND(F15*G15,2)</f>
        <v>0</v>
      </c>
      <c r="I15" s="59"/>
      <c r="J15" s="59"/>
      <c r="K15" s="71">
        <f t="shared" ref="K15:K27" si="1">SUM(H15:J15)</f>
        <v>0</v>
      </c>
      <c r="L15" s="71">
        <f t="shared" ref="L15:L27" si="2">E15*F15</f>
        <v>0</v>
      </c>
      <c r="M15" s="71">
        <f t="shared" ref="M15:M27" si="3">E15*H15</f>
        <v>0</v>
      </c>
      <c r="N15" s="71">
        <f t="shared" ref="N15:N27" si="4">I15*E15</f>
        <v>0</v>
      </c>
      <c r="O15" s="71">
        <f t="shared" ref="O15:O27" si="5">J15*E15</f>
        <v>0</v>
      </c>
      <c r="P15" s="71">
        <f t="shared" ref="P15:P25" si="6">SUM(M15:O15)</f>
        <v>0</v>
      </c>
    </row>
    <row r="16" spans="1:16" x14ac:dyDescent="0.2">
      <c r="B16" s="50" t="s">
        <v>107</v>
      </c>
      <c r="C16" s="57" t="s">
        <v>62</v>
      </c>
      <c r="D16" s="50" t="s">
        <v>92</v>
      </c>
      <c r="E16" s="59">
        <v>9.76</v>
      </c>
      <c r="F16" s="59"/>
      <c r="G16" s="59"/>
      <c r="H16" s="56">
        <f t="shared" si="0"/>
        <v>0</v>
      </c>
      <c r="I16" s="59"/>
      <c r="J16" s="59"/>
      <c r="K16" s="71">
        <f t="shared" si="1"/>
        <v>0</v>
      </c>
      <c r="L16" s="71">
        <f t="shared" si="2"/>
        <v>0</v>
      </c>
      <c r="M16" s="71">
        <f t="shared" si="3"/>
        <v>0</v>
      </c>
      <c r="N16" s="71">
        <f t="shared" si="4"/>
        <v>0</v>
      </c>
      <c r="O16" s="71">
        <f t="shared" si="5"/>
        <v>0</v>
      </c>
      <c r="P16" s="71">
        <f t="shared" si="6"/>
        <v>0</v>
      </c>
    </row>
    <row r="17" spans="2:16" ht="22.5" x14ac:dyDescent="0.2">
      <c r="B17" s="60" t="s">
        <v>108</v>
      </c>
      <c r="C17" s="61" t="s">
        <v>187</v>
      </c>
      <c r="D17" s="50" t="s">
        <v>92</v>
      </c>
      <c r="E17" s="59">
        <v>9.76</v>
      </c>
      <c r="F17" s="59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109</v>
      </c>
      <c r="C18" s="61" t="s">
        <v>93</v>
      </c>
      <c r="D18" s="60" t="s">
        <v>55</v>
      </c>
      <c r="E18" s="59">
        <v>9.6199999999999992</v>
      </c>
      <c r="F18" s="59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2" t="s">
        <v>110</v>
      </c>
      <c r="C19" s="63" t="s">
        <v>63</v>
      </c>
      <c r="D19" s="50" t="s">
        <v>92</v>
      </c>
      <c r="E19" s="59">
        <v>9.76</v>
      </c>
      <c r="F19" s="59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x14ac:dyDescent="0.2">
      <c r="B20" s="60" t="s">
        <v>111</v>
      </c>
      <c r="C20" s="61" t="s">
        <v>64</v>
      </c>
      <c r="D20" s="50" t="s">
        <v>92</v>
      </c>
      <c r="E20" s="59">
        <v>9.76</v>
      </c>
      <c r="F20" s="59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4" t="s">
        <v>112</v>
      </c>
      <c r="C21" s="65" t="s">
        <v>65</v>
      </c>
      <c r="D21" s="50" t="s">
        <v>92</v>
      </c>
      <c r="E21" s="59">
        <v>4.88</v>
      </c>
      <c r="F21" s="59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103" t="s">
        <v>113</v>
      </c>
      <c r="C22" s="66" t="s">
        <v>66</v>
      </c>
      <c r="D22" s="64" t="s">
        <v>54</v>
      </c>
      <c r="E22" s="59">
        <v>7.62</v>
      </c>
      <c r="F22" s="59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ht="22.5" x14ac:dyDescent="0.2">
      <c r="B23" s="64" t="s">
        <v>114</v>
      </c>
      <c r="C23" s="66" t="s">
        <v>67</v>
      </c>
      <c r="D23" s="50" t="s">
        <v>92</v>
      </c>
      <c r="E23" s="59">
        <v>9.76</v>
      </c>
      <c r="F23" s="59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115</v>
      </c>
      <c r="C24" s="66" t="s">
        <v>68</v>
      </c>
      <c r="D24" s="50" t="s">
        <v>92</v>
      </c>
      <c r="E24" s="59">
        <v>4.88</v>
      </c>
      <c r="F24" s="59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7" t="s">
        <v>116</v>
      </c>
      <c r="C25" s="68" t="s">
        <v>189</v>
      </c>
      <c r="D25" s="50" t="s">
        <v>92</v>
      </c>
      <c r="E25" s="59">
        <v>4.88</v>
      </c>
      <c r="F25" s="59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14.25" customHeight="1" x14ac:dyDescent="0.2">
      <c r="B26" s="67" t="s">
        <v>118</v>
      </c>
      <c r="C26" s="68" t="s">
        <v>82</v>
      </c>
      <c r="D26" s="69" t="s">
        <v>83</v>
      </c>
      <c r="E26" s="59">
        <v>2</v>
      </c>
      <c r="F26" s="59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>SUM(M26:O26)</f>
        <v>0</v>
      </c>
    </row>
    <row r="27" spans="2:16" x14ac:dyDescent="0.2">
      <c r="B27" s="70" t="s">
        <v>117</v>
      </c>
      <c r="C27" s="68" t="s">
        <v>191</v>
      </c>
      <c r="D27" s="67" t="s">
        <v>84</v>
      </c>
      <c r="E27" s="59">
        <v>1</v>
      </c>
      <c r="F27" s="59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50"/>
      <c r="C28" s="57"/>
      <c r="D28" s="50"/>
      <c r="E28" s="71"/>
      <c r="F28" s="56"/>
      <c r="G28" s="71"/>
      <c r="H28" s="71"/>
      <c r="I28" s="71"/>
      <c r="J28" s="72"/>
      <c r="K28" s="71"/>
      <c r="L28" s="71"/>
      <c r="M28" s="71"/>
      <c r="N28" s="71"/>
      <c r="O28" s="71"/>
      <c r="P28" s="71"/>
    </row>
    <row r="29" spans="2:16" x14ac:dyDescent="0.2">
      <c r="B29" s="55"/>
      <c r="C29" s="55"/>
      <c r="D29" s="55"/>
      <c r="E29" s="89"/>
      <c r="F29" s="90"/>
      <c r="G29" s="89"/>
      <c r="H29" s="89"/>
      <c r="I29" s="143" t="s">
        <v>56</v>
      </c>
      <c r="J29" s="143"/>
      <c r="K29" s="143"/>
      <c r="L29" s="91">
        <f>SUM(L13:L28)</f>
        <v>0</v>
      </c>
      <c r="M29" s="91">
        <f t="shared" ref="M29:P29" si="7">SUM(M13:M28)</f>
        <v>0</v>
      </c>
      <c r="N29" s="91">
        <f t="shared" si="7"/>
        <v>0</v>
      </c>
      <c r="O29" s="91">
        <f t="shared" si="7"/>
        <v>0</v>
      </c>
      <c r="P29" s="91">
        <f t="shared" si="7"/>
        <v>0</v>
      </c>
    </row>
    <row r="30" spans="2:16" s="85" customFormat="1" ht="12.75" customHeight="1" x14ac:dyDescent="0.2">
      <c r="B30" s="144" t="s">
        <v>57</v>
      </c>
      <c r="C30" s="144"/>
      <c r="D30" s="144"/>
      <c r="E30" s="83" t="s">
        <v>90</v>
      </c>
      <c r="F30" s="75"/>
      <c r="G30" s="75"/>
      <c r="H30" s="75"/>
      <c r="I30" s="75"/>
      <c r="J30" s="75"/>
      <c r="K30" s="75"/>
      <c r="L30" s="76"/>
      <c r="M30" s="76"/>
      <c r="N30" s="76" t="e">
        <f>N29*E30</f>
        <v>#VALUE!</v>
      </c>
      <c r="O30" s="76"/>
      <c r="P30" s="76" t="e">
        <f>SUM(M30:O30)</f>
        <v>#VALUE!</v>
      </c>
    </row>
    <row r="31" spans="2:16" ht="12.75" customHeight="1" x14ac:dyDescent="0.2">
      <c r="B31" s="145" t="s">
        <v>58</v>
      </c>
      <c r="C31" s="145"/>
      <c r="D31" s="145"/>
      <c r="E31" s="84"/>
      <c r="F31" s="77"/>
      <c r="G31" s="77"/>
      <c r="H31" s="77"/>
      <c r="I31" s="77"/>
      <c r="J31" s="77"/>
      <c r="K31" s="77"/>
      <c r="L31" s="78"/>
      <c r="M31" s="88">
        <f>SUM(M29:M30)</f>
        <v>0</v>
      </c>
      <c r="N31" s="78" t="e">
        <f>SUM(N29:N30)</f>
        <v>#VALUE!</v>
      </c>
      <c r="O31" s="78">
        <f>SUM(O29:O30)</f>
        <v>0</v>
      </c>
      <c r="P31" s="78" t="e">
        <f>SUM(P29:P30)</f>
        <v>#VALUE!</v>
      </c>
    </row>
    <row r="32" spans="2:16" s="85" customFormat="1" ht="12.75" customHeight="1" x14ac:dyDescent="0.2">
      <c r="B32" s="144" t="s">
        <v>98</v>
      </c>
      <c r="C32" s="144"/>
      <c r="D32" s="144"/>
      <c r="E32" s="87">
        <v>0.2359</v>
      </c>
      <c r="F32" s="80"/>
      <c r="G32" s="79"/>
      <c r="H32" s="79"/>
      <c r="I32" s="79"/>
      <c r="J32" s="80"/>
      <c r="K32" s="79"/>
      <c r="L32" s="81"/>
      <c r="M32" s="79">
        <f>M31*E32</f>
        <v>0</v>
      </c>
      <c r="N32" s="79"/>
      <c r="O32" s="79"/>
      <c r="P32" s="76">
        <f>SUM(M32:O32)</f>
        <v>0</v>
      </c>
    </row>
    <row r="33" spans="2:16" ht="12.75" customHeight="1" x14ac:dyDescent="0.2">
      <c r="B33" s="146" t="s">
        <v>96</v>
      </c>
      <c r="C33" s="147"/>
      <c r="D33" s="148"/>
      <c r="E33" s="83" t="s">
        <v>90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 t="e">
        <f>E33*P31</f>
        <v>#VALUE!</v>
      </c>
    </row>
    <row r="34" spans="2:16" ht="12.75" customHeight="1" x14ac:dyDescent="0.2">
      <c r="B34" s="146" t="s">
        <v>97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E34*P31</f>
        <v>#VALUE!</v>
      </c>
    </row>
    <row r="35" spans="2:16" ht="12" x14ac:dyDescent="0.2">
      <c r="B35" s="140" t="s">
        <v>60</v>
      </c>
      <c r="C35" s="141"/>
      <c r="D35" s="14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6" t="e">
        <f>SUM(P31:P34)</f>
        <v>#VALUE!</v>
      </c>
    </row>
    <row r="38" spans="2:16" ht="12.75" x14ac:dyDescent="0.2">
      <c r="B38" s="39" t="s">
        <v>91</v>
      </c>
    </row>
  </sheetData>
  <mergeCells count="17">
    <mergeCell ref="I29:K29"/>
    <mergeCell ref="B30:D30"/>
    <mergeCell ref="B33:D33"/>
    <mergeCell ref="B34:D34"/>
    <mergeCell ref="B35:D35"/>
    <mergeCell ref="B32:D32"/>
    <mergeCell ref="B31:D31"/>
    <mergeCell ref="A2:P2"/>
    <mergeCell ref="A3:P3"/>
    <mergeCell ref="B10:B11"/>
    <mergeCell ref="C10:C11"/>
    <mergeCell ref="D10:D11"/>
    <mergeCell ref="E10:E11"/>
    <mergeCell ref="D8:G8"/>
    <mergeCell ref="M8:O8"/>
    <mergeCell ref="L10:P10"/>
    <mergeCell ref="F10:K10"/>
  </mergeCells>
  <pageMargins left="0.39370078740157483" right="0" top="0.19685039370078741" bottom="0" header="0.31496062992125984" footer="0.15748031496062992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G18" sqref="G18:G19"/>
    </sheetView>
  </sheetViews>
  <sheetFormatPr defaultColWidth="8.7109375" defaultRowHeight="12.75" x14ac:dyDescent="0.2"/>
  <cols>
    <col min="1" max="1" width="4.140625" customWidth="1"/>
    <col min="2" max="2" width="5.140625" bestFit="1" customWidth="1"/>
    <col min="3" max="3" width="44.140625" customWidth="1"/>
    <col min="4" max="4" width="7.42578125" bestFit="1" customWidth="1"/>
    <col min="5" max="16" width="7.140625" customWidth="1"/>
  </cols>
  <sheetData>
    <row r="1" spans="1:16" s="27" customFormat="1" ht="18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89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E6" s="13" t="s">
        <v>79</v>
      </c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52" t="s">
        <v>197</v>
      </c>
      <c r="E7" s="152"/>
      <c r="F7" s="152"/>
      <c r="G7" s="152"/>
      <c r="H7" s="152"/>
      <c r="I7" s="29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101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6" customHeight="1" x14ac:dyDescent="0.2">
      <c r="B10" s="17"/>
      <c r="C10" s="49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2.7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98" t="s">
        <v>105</v>
      </c>
      <c r="D14" s="51" t="s">
        <v>83</v>
      </c>
      <c r="E14" s="50">
        <v>2</v>
      </c>
      <c r="F14" s="50"/>
      <c r="G14" s="50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ht="24" customHeight="1" x14ac:dyDescent="0.2">
      <c r="B15" s="50" t="s">
        <v>104</v>
      </c>
      <c r="C15" s="98" t="s">
        <v>131</v>
      </c>
      <c r="D15" s="99"/>
      <c r="E15" s="99"/>
      <c r="F15" s="100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ht="25.5" customHeight="1" x14ac:dyDescent="0.2">
      <c r="B16" s="50" t="s">
        <v>106</v>
      </c>
      <c r="C16" s="58" t="s">
        <v>61</v>
      </c>
      <c r="D16" s="50" t="s">
        <v>92</v>
      </c>
      <c r="E16" s="59">
        <v>4.88</v>
      </c>
      <c r="F16" s="59"/>
      <c r="G16" s="59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57" t="s">
        <v>62</v>
      </c>
      <c r="D17" s="50" t="s">
        <v>92</v>
      </c>
      <c r="E17" s="59">
        <v>9.76</v>
      </c>
      <c r="F17" s="59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9.76</v>
      </c>
      <c r="F18" s="59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9.6199999999999992</v>
      </c>
      <c r="F19" s="59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ht="22.5" x14ac:dyDescent="0.2">
      <c r="B20" s="62" t="s">
        <v>110</v>
      </c>
      <c r="C20" s="63" t="s">
        <v>63</v>
      </c>
      <c r="D20" s="50" t="s">
        <v>92</v>
      </c>
      <c r="E20" s="59">
        <v>9.76</v>
      </c>
      <c r="F20" s="59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9.76</v>
      </c>
      <c r="F21" s="59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4.88</v>
      </c>
      <c r="F22" s="59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7.62</v>
      </c>
      <c r="F23" s="59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9.76</v>
      </c>
      <c r="F24" s="59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4.88</v>
      </c>
      <c r="F25" s="59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116</v>
      </c>
      <c r="C26" s="68" t="s">
        <v>189</v>
      </c>
      <c r="D26" s="50" t="s">
        <v>92</v>
      </c>
      <c r="E26" s="59">
        <v>4.88</v>
      </c>
      <c r="F26" s="59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82</v>
      </c>
      <c r="D27" s="69" t="s">
        <v>83</v>
      </c>
      <c r="E27" s="59">
        <v>2</v>
      </c>
      <c r="F27" s="59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 t="shared" ref="M30:P30" si="7">SUM(M14:M29)</f>
        <v>0</v>
      </c>
      <c r="N30" s="91">
        <f t="shared" si="7"/>
        <v>0</v>
      </c>
      <c r="O30" s="91">
        <f t="shared" si="7"/>
        <v>0</v>
      </c>
      <c r="P30" s="91">
        <f t="shared" si="7"/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ht="12.75" customHeight="1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7" spans="2:16" x14ac:dyDescent="0.2">
      <c r="B37" s="140" t="s">
        <v>60</v>
      </c>
      <c r="C37" s="141"/>
      <c r="D37" s="14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6" t="e">
        <f>SUM(P33:P36)</f>
        <v>#VALUE!</v>
      </c>
    </row>
    <row r="39" spans="2:16" x14ac:dyDescent="0.2">
      <c r="B39" s="39" t="s">
        <v>91</v>
      </c>
    </row>
  </sheetData>
  <mergeCells count="21">
    <mergeCell ref="B34:D34"/>
    <mergeCell ref="B35:D35"/>
    <mergeCell ref="B36:D36"/>
    <mergeCell ref="B37:D37"/>
    <mergeCell ref="B11:B12"/>
    <mergeCell ref="C11:C12"/>
    <mergeCell ref="D11:D12"/>
    <mergeCell ref="B32:D32"/>
    <mergeCell ref="B33:D33"/>
    <mergeCell ref="I30:K30"/>
    <mergeCell ref="B31:D31"/>
    <mergeCell ref="A3:P3"/>
    <mergeCell ref="A2:P2"/>
    <mergeCell ref="M8:O8"/>
    <mergeCell ref="M9:P9"/>
    <mergeCell ref="D7:H7"/>
    <mergeCell ref="L11:P11"/>
    <mergeCell ref="D5:H5"/>
    <mergeCell ref="D8:G8"/>
    <mergeCell ref="E11:E12"/>
    <mergeCell ref="F11:K11"/>
  </mergeCells>
  <pageMargins left="0.39370078740157483" right="0.39370078740157483" top="0.17" bottom="0.15748031496062992" header="0.17" footer="0.15748031496062992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A3" sqref="A3:P3"/>
    </sheetView>
  </sheetViews>
  <sheetFormatPr defaultColWidth="8.7109375" defaultRowHeight="12.75" x14ac:dyDescent="0.2"/>
  <cols>
    <col min="1" max="1" width="5.7109375" customWidth="1"/>
    <col min="2" max="2" width="5.42578125" bestFit="1" customWidth="1"/>
    <col min="3" max="3" width="44.140625" customWidth="1"/>
    <col min="4" max="4" width="7.42578125" bestFit="1" customWidth="1"/>
    <col min="5" max="5" width="8.42578125" customWidth="1"/>
    <col min="6" max="16" width="7.140625" customWidth="1"/>
  </cols>
  <sheetData>
    <row r="1" spans="1:16" s="27" customFormat="1" ht="18.75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89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D6" s="29"/>
      <c r="E6" s="33" t="s">
        <v>80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49" t="s">
        <v>132</v>
      </c>
      <c r="E7" s="149"/>
      <c r="F7" s="149"/>
      <c r="G7" s="149"/>
      <c r="H7" s="149"/>
      <c r="I7" s="29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102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8.25" customHeight="1" x14ac:dyDescent="0.2">
      <c r="B10" s="17"/>
      <c r="C10" s="1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3.2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98" t="s">
        <v>105</v>
      </c>
      <c r="D14" s="51" t="s">
        <v>83</v>
      </c>
      <c r="E14" s="50">
        <v>2</v>
      </c>
      <c r="F14" s="50"/>
      <c r="G14" s="50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x14ac:dyDescent="0.2">
      <c r="B15" s="50" t="s">
        <v>104</v>
      </c>
      <c r="C15" s="98" t="s">
        <v>132</v>
      </c>
      <c r="D15" s="99"/>
      <c r="E15" s="99"/>
      <c r="F15" s="100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ht="22.5" x14ac:dyDescent="0.2">
      <c r="B16" s="50" t="s">
        <v>106</v>
      </c>
      <c r="C16" s="58" t="s">
        <v>61</v>
      </c>
      <c r="D16" s="50" t="s">
        <v>92</v>
      </c>
      <c r="E16" s="59">
        <v>4.88</v>
      </c>
      <c r="F16" s="59"/>
      <c r="G16" s="59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57" t="s">
        <v>62</v>
      </c>
      <c r="D17" s="50" t="s">
        <v>92</v>
      </c>
      <c r="E17" s="59">
        <v>9.76</v>
      </c>
      <c r="F17" s="59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9.76</v>
      </c>
      <c r="F18" s="59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9.6199999999999992</v>
      </c>
      <c r="F19" s="59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ht="22.5" x14ac:dyDescent="0.2">
      <c r="B20" s="62" t="s">
        <v>110</v>
      </c>
      <c r="C20" s="63" t="s">
        <v>63</v>
      </c>
      <c r="D20" s="50" t="s">
        <v>92</v>
      </c>
      <c r="E20" s="59">
        <v>9.76</v>
      </c>
      <c r="F20" s="59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9.76</v>
      </c>
      <c r="F21" s="59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4.88</v>
      </c>
      <c r="F22" s="59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7.62</v>
      </c>
      <c r="F23" s="59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9.76</v>
      </c>
      <c r="F24" s="59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4.88</v>
      </c>
      <c r="F25" s="59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116</v>
      </c>
      <c r="C26" s="68" t="s">
        <v>189</v>
      </c>
      <c r="D26" s="50" t="s">
        <v>92</v>
      </c>
      <c r="E26" s="59">
        <v>4.88</v>
      </c>
      <c r="F26" s="59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82</v>
      </c>
      <c r="D27" s="69" t="s">
        <v>83</v>
      </c>
      <c r="E27" s="59">
        <v>2</v>
      </c>
      <c r="F27" s="59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s="97" customFormat="1" ht="12.75" customHeight="1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 t="shared" ref="M30:P30" si="7">SUM(M14:M29)</f>
        <v>0</v>
      </c>
      <c r="N30" s="91">
        <f t="shared" si="7"/>
        <v>0</v>
      </c>
      <c r="O30" s="91">
        <f t="shared" si="7"/>
        <v>0</v>
      </c>
      <c r="P30" s="91">
        <f t="shared" si="7"/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8" spans="2:16" x14ac:dyDescent="0.2">
      <c r="B38" s="39" t="s">
        <v>91</v>
      </c>
    </row>
  </sheetData>
  <mergeCells count="20">
    <mergeCell ref="B34:D34"/>
    <mergeCell ref="B35:D35"/>
    <mergeCell ref="B36:D36"/>
    <mergeCell ref="B11:B12"/>
    <mergeCell ref="C11:C12"/>
    <mergeCell ref="D11:D12"/>
    <mergeCell ref="B32:D32"/>
    <mergeCell ref="B31:D31"/>
    <mergeCell ref="B33:D33"/>
    <mergeCell ref="I30:K30"/>
    <mergeCell ref="A2:P2"/>
    <mergeCell ref="A3:P3"/>
    <mergeCell ref="D7:H7"/>
    <mergeCell ref="L11:P11"/>
    <mergeCell ref="M9:P9"/>
    <mergeCell ref="F11:K11"/>
    <mergeCell ref="E11:E12"/>
    <mergeCell ref="D5:H5"/>
    <mergeCell ref="D8:G8"/>
    <mergeCell ref="M8:O8"/>
  </mergeCells>
  <pageMargins left="0.59055118110236227" right="0.27559055118110237" top="0.36" bottom="0.15748031496062992" header="0.31496062992125984" footer="0.15748031496062992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C26" sqref="C26"/>
    </sheetView>
  </sheetViews>
  <sheetFormatPr defaultColWidth="8.7109375" defaultRowHeight="12.75" x14ac:dyDescent="0.2"/>
  <cols>
    <col min="1" max="1" width="0.7109375" customWidth="1"/>
    <col min="2" max="2" width="5.42578125" bestFit="1" customWidth="1"/>
    <col min="3" max="3" width="44.140625" customWidth="1"/>
    <col min="4" max="4" width="7.42578125" bestFit="1" customWidth="1"/>
    <col min="5" max="5" width="8.42578125" customWidth="1"/>
    <col min="6" max="16" width="7.140625" customWidth="1"/>
  </cols>
  <sheetData>
    <row r="1" spans="1:16" s="27" customFormat="1" ht="18.75" customHeight="1" x14ac:dyDescent="0.25">
      <c r="L1" s="28"/>
      <c r="M1" s="28" t="s">
        <v>85</v>
      </c>
      <c r="N1" s="28"/>
      <c r="O1" s="28"/>
    </row>
    <row r="2" spans="1:16" s="27" customFormat="1" ht="12.75" customHeight="1" x14ac:dyDescent="0.2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27" customFormat="1" ht="12.75" customHeight="1" x14ac:dyDescent="0.2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6" x14ac:dyDescent="0.2">
      <c r="B5" s="1"/>
      <c r="C5" s="37" t="s">
        <v>89</v>
      </c>
      <c r="D5" s="127"/>
      <c r="E5" s="127"/>
      <c r="F5" s="127"/>
      <c r="G5" s="127"/>
      <c r="H5" s="127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C6" s="37" t="s">
        <v>0</v>
      </c>
      <c r="D6" s="29"/>
      <c r="E6" s="33" t="s">
        <v>81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C7" s="37" t="s">
        <v>87</v>
      </c>
      <c r="D7" s="149" t="s">
        <v>134</v>
      </c>
      <c r="E7" s="149"/>
      <c r="F7" s="149"/>
      <c r="G7" s="149"/>
      <c r="H7" s="149"/>
      <c r="I7" s="29"/>
      <c r="J7" s="29"/>
      <c r="K7" s="29"/>
      <c r="L7" s="29"/>
      <c r="M7" s="29"/>
      <c r="N7" s="29"/>
      <c r="O7" s="29"/>
      <c r="P7" s="29"/>
    </row>
    <row r="8" spans="1:16" ht="12.75" customHeight="1" x14ac:dyDescent="0.2">
      <c r="C8" s="37" t="s">
        <v>88</v>
      </c>
      <c r="D8" s="130"/>
      <c r="E8" s="130"/>
      <c r="F8" s="130"/>
      <c r="G8" s="130"/>
      <c r="H8" s="30"/>
      <c r="I8" s="29"/>
      <c r="J8" s="29"/>
      <c r="K8" s="29"/>
      <c r="L8" s="29"/>
      <c r="M8" s="131"/>
      <c r="N8" s="131"/>
      <c r="O8" s="131"/>
      <c r="P8" s="31"/>
    </row>
    <row r="9" spans="1:16" x14ac:dyDescent="0.2">
      <c r="C9" s="37" t="s">
        <v>133</v>
      </c>
      <c r="D9" s="29"/>
      <c r="E9" s="29"/>
      <c r="F9" s="29"/>
      <c r="G9" s="29"/>
      <c r="H9" s="29"/>
      <c r="I9" s="29"/>
      <c r="J9" s="29"/>
      <c r="K9" s="29"/>
      <c r="L9" s="29"/>
      <c r="M9" s="131"/>
      <c r="N9" s="131"/>
      <c r="O9" s="131"/>
      <c r="P9" s="131"/>
    </row>
    <row r="10" spans="1:16" ht="8.25" customHeight="1" x14ac:dyDescent="0.2">
      <c r="B10" s="17"/>
      <c r="C10" s="1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3.25" customHeight="1" x14ac:dyDescent="0.2">
      <c r="B11" s="132" t="s">
        <v>45</v>
      </c>
      <c r="C11" s="134" t="s">
        <v>46</v>
      </c>
      <c r="D11" s="134" t="s">
        <v>47</v>
      </c>
      <c r="E11" s="134" t="s">
        <v>48</v>
      </c>
      <c r="F11" s="136" t="s">
        <v>49</v>
      </c>
      <c r="G11" s="137"/>
      <c r="H11" s="137"/>
      <c r="I11" s="137"/>
      <c r="J11" s="137"/>
      <c r="K11" s="138"/>
      <c r="L11" s="139" t="s">
        <v>50</v>
      </c>
      <c r="M11" s="139"/>
      <c r="N11" s="139"/>
      <c r="O11" s="139"/>
      <c r="P11" s="139"/>
    </row>
    <row r="12" spans="1:16" ht="45" x14ac:dyDescent="0.2">
      <c r="B12" s="133"/>
      <c r="C12" s="135"/>
      <c r="D12" s="135"/>
      <c r="E12" s="135"/>
      <c r="F12" s="50" t="s">
        <v>51</v>
      </c>
      <c r="G12" s="50" t="s">
        <v>69</v>
      </c>
      <c r="H12" s="52" t="s">
        <v>70</v>
      </c>
      <c r="I12" s="50" t="s">
        <v>71</v>
      </c>
      <c r="J12" s="50" t="s">
        <v>72</v>
      </c>
      <c r="K12" s="52" t="s">
        <v>52</v>
      </c>
      <c r="L12" s="50" t="s">
        <v>53</v>
      </c>
      <c r="M12" s="52" t="s">
        <v>70</v>
      </c>
      <c r="N12" s="50" t="s">
        <v>71</v>
      </c>
      <c r="O12" s="50" t="s">
        <v>72</v>
      </c>
      <c r="P12" s="50" t="s">
        <v>73</v>
      </c>
    </row>
    <row r="13" spans="1:16" x14ac:dyDescent="0.2">
      <c r="B13" s="51">
        <v>1</v>
      </c>
      <c r="C13" s="51">
        <v>2</v>
      </c>
      <c r="D13" s="51">
        <v>3</v>
      </c>
      <c r="E13" s="50">
        <v>4</v>
      </c>
      <c r="F13" s="50">
        <v>5</v>
      </c>
      <c r="G13" s="50">
        <v>6</v>
      </c>
      <c r="H13" s="53">
        <v>7</v>
      </c>
      <c r="I13" s="50">
        <v>8</v>
      </c>
      <c r="J13" s="50">
        <v>9</v>
      </c>
      <c r="K13" s="54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</row>
    <row r="14" spans="1:16" ht="24" customHeight="1" x14ac:dyDescent="0.2">
      <c r="B14" s="51">
        <v>1</v>
      </c>
      <c r="C14" s="98" t="s">
        <v>105</v>
      </c>
      <c r="D14" s="51" t="s">
        <v>83</v>
      </c>
      <c r="E14" s="50">
        <v>2</v>
      </c>
      <c r="F14" s="50"/>
      <c r="G14" s="50"/>
      <c r="H14" s="53">
        <f>ROUND(F14*G14,2)</f>
        <v>0</v>
      </c>
      <c r="I14" s="50"/>
      <c r="J14" s="50"/>
      <c r="K14" s="54">
        <f>SUM(H14:J14)</f>
        <v>0</v>
      </c>
      <c r="L14" s="50">
        <f>E14*F14</f>
        <v>0</v>
      </c>
      <c r="M14" s="71">
        <f>E14*H14</f>
        <v>0</v>
      </c>
      <c r="N14" s="71">
        <f>I14*E14</f>
        <v>0</v>
      </c>
      <c r="O14" s="71">
        <f>J14*E14</f>
        <v>0</v>
      </c>
      <c r="P14" s="71">
        <f>SUM(M14:O14)</f>
        <v>0</v>
      </c>
    </row>
    <row r="15" spans="1:16" x14ac:dyDescent="0.2">
      <c r="B15" s="50" t="s">
        <v>104</v>
      </c>
      <c r="C15" s="98" t="s">
        <v>134</v>
      </c>
      <c r="D15" s="99"/>
      <c r="E15" s="99"/>
      <c r="F15" s="100"/>
      <c r="G15" s="101"/>
      <c r="H15" s="101"/>
      <c r="I15" s="101"/>
      <c r="J15" s="102"/>
      <c r="K15" s="101"/>
      <c r="L15" s="101"/>
      <c r="M15" s="101"/>
      <c r="N15" s="101"/>
      <c r="O15" s="101"/>
      <c r="P15" s="101"/>
    </row>
    <row r="16" spans="1:16" ht="22.5" x14ac:dyDescent="0.2">
      <c r="B16" s="50" t="s">
        <v>106</v>
      </c>
      <c r="C16" s="58" t="s">
        <v>61</v>
      </c>
      <c r="D16" s="50" t="s">
        <v>92</v>
      </c>
      <c r="E16" s="59">
        <v>4.88</v>
      </c>
      <c r="F16" s="59"/>
      <c r="G16" s="59"/>
      <c r="H16" s="56">
        <f t="shared" ref="H16:H28" si="0">ROUND(F16*G16,2)</f>
        <v>0</v>
      </c>
      <c r="I16" s="59"/>
      <c r="J16" s="59"/>
      <c r="K16" s="71">
        <f t="shared" ref="K16:K28" si="1">SUM(H16:J16)</f>
        <v>0</v>
      </c>
      <c r="L16" s="71">
        <f t="shared" ref="L16:L28" si="2">E16*F16</f>
        <v>0</v>
      </c>
      <c r="M16" s="71">
        <f t="shared" ref="M16:M28" si="3">E16*H16</f>
        <v>0</v>
      </c>
      <c r="N16" s="71">
        <f t="shared" ref="N16:N28" si="4">I16*E16</f>
        <v>0</v>
      </c>
      <c r="O16" s="71">
        <f t="shared" ref="O16:O28" si="5">J16*E16</f>
        <v>0</v>
      </c>
      <c r="P16" s="71">
        <f t="shared" ref="P16:P26" si="6">SUM(M16:O16)</f>
        <v>0</v>
      </c>
    </row>
    <row r="17" spans="2:16" x14ac:dyDescent="0.2">
      <c r="B17" s="50" t="s">
        <v>107</v>
      </c>
      <c r="C17" s="57" t="s">
        <v>62</v>
      </c>
      <c r="D17" s="50" t="s">
        <v>92</v>
      </c>
      <c r="E17" s="59">
        <v>9.76</v>
      </c>
      <c r="F17" s="59"/>
      <c r="G17" s="59"/>
      <c r="H17" s="56">
        <f t="shared" si="0"/>
        <v>0</v>
      </c>
      <c r="I17" s="59"/>
      <c r="J17" s="59"/>
      <c r="K17" s="71">
        <f t="shared" si="1"/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  <c r="P17" s="71">
        <f t="shared" si="6"/>
        <v>0</v>
      </c>
    </row>
    <row r="18" spans="2:16" ht="22.5" x14ac:dyDescent="0.2">
      <c r="B18" s="60" t="s">
        <v>108</v>
      </c>
      <c r="C18" s="61" t="s">
        <v>187</v>
      </c>
      <c r="D18" s="50" t="s">
        <v>92</v>
      </c>
      <c r="E18" s="59">
        <v>9.76</v>
      </c>
      <c r="F18" s="59"/>
      <c r="G18" s="59"/>
      <c r="H18" s="56">
        <f t="shared" si="0"/>
        <v>0</v>
      </c>
      <c r="I18" s="59"/>
      <c r="J18" s="59"/>
      <c r="K18" s="71">
        <f t="shared" si="1"/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  <c r="P18" s="71">
        <f t="shared" si="6"/>
        <v>0</v>
      </c>
    </row>
    <row r="19" spans="2:16" ht="22.5" x14ac:dyDescent="0.2">
      <c r="B19" s="60" t="s">
        <v>109</v>
      </c>
      <c r="C19" s="61" t="s">
        <v>93</v>
      </c>
      <c r="D19" s="60" t="s">
        <v>55</v>
      </c>
      <c r="E19" s="59">
        <v>9.6199999999999992</v>
      </c>
      <c r="F19" s="59"/>
      <c r="G19" s="59"/>
      <c r="H19" s="56">
        <f t="shared" si="0"/>
        <v>0</v>
      </c>
      <c r="I19" s="59"/>
      <c r="J19" s="59"/>
      <c r="K19" s="71">
        <f t="shared" si="1"/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  <c r="P19" s="71">
        <f t="shared" si="6"/>
        <v>0</v>
      </c>
    </row>
    <row r="20" spans="2:16" ht="22.5" x14ac:dyDescent="0.2">
      <c r="B20" s="62" t="s">
        <v>110</v>
      </c>
      <c r="C20" s="63" t="s">
        <v>63</v>
      </c>
      <c r="D20" s="50" t="s">
        <v>92</v>
      </c>
      <c r="E20" s="59">
        <v>9.76</v>
      </c>
      <c r="F20" s="59"/>
      <c r="G20" s="59"/>
      <c r="H20" s="56">
        <f t="shared" si="0"/>
        <v>0</v>
      </c>
      <c r="I20" s="59"/>
      <c r="J20" s="59"/>
      <c r="K20" s="71">
        <f t="shared" si="1"/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  <c r="P20" s="71">
        <f t="shared" si="6"/>
        <v>0</v>
      </c>
    </row>
    <row r="21" spans="2:16" x14ac:dyDescent="0.2">
      <c r="B21" s="60" t="s">
        <v>111</v>
      </c>
      <c r="C21" s="61" t="s">
        <v>64</v>
      </c>
      <c r="D21" s="50" t="s">
        <v>92</v>
      </c>
      <c r="E21" s="59">
        <v>9.76</v>
      </c>
      <c r="F21" s="59"/>
      <c r="G21" s="59"/>
      <c r="H21" s="56">
        <f t="shared" si="0"/>
        <v>0</v>
      </c>
      <c r="I21" s="59"/>
      <c r="J21" s="59"/>
      <c r="K21" s="71">
        <f t="shared" si="1"/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  <c r="P21" s="71">
        <f t="shared" si="6"/>
        <v>0</v>
      </c>
    </row>
    <row r="22" spans="2:16" x14ac:dyDescent="0.2">
      <c r="B22" s="64" t="s">
        <v>112</v>
      </c>
      <c r="C22" s="65" t="s">
        <v>65</v>
      </c>
      <c r="D22" s="50" t="s">
        <v>92</v>
      </c>
      <c r="E22" s="59">
        <v>4.88</v>
      </c>
      <c r="F22" s="59"/>
      <c r="G22" s="59"/>
      <c r="H22" s="56">
        <f t="shared" si="0"/>
        <v>0</v>
      </c>
      <c r="I22" s="59"/>
      <c r="J22" s="59"/>
      <c r="K22" s="71">
        <f t="shared" si="1"/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  <c r="P22" s="71">
        <f t="shared" si="6"/>
        <v>0</v>
      </c>
    </row>
    <row r="23" spans="2:16" x14ac:dyDescent="0.2">
      <c r="B23" s="103" t="s">
        <v>113</v>
      </c>
      <c r="C23" s="66" t="s">
        <v>66</v>
      </c>
      <c r="D23" s="64" t="s">
        <v>54</v>
      </c>
      <c r="E23" s="59">
        <v>7.62</v>
      </c>
      <c r="F23" s="59"/>
      <c r="G23" s="59"/>
      <c r="H23" s="56">
        <f t="shared" si="0"/>
        <v>0</v>
      </c>
      <c r="I23" s="59"/>
      <c r="J23" s="59"/>
      <c r="K23" s="71">
        <f t="shared" si="1"/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  <c r="P23" s="71">
        <f t="shared" si="6"/>
        <v>0</v>
      </c>
    </row>
    <row r="24" spans="2:16" ht="22.5" x14ac:dyDescent="0.2">
      <c r="B24" s="64" t="s">
        <v>114</v>
      </c>
      <c r="C24" s="66" t="s">
        <v>67</v>
      </c>
      <c r="D24" s="50" t="s">
        <v>92</v>
      </c>
      <c r="E24" s="59">
        <v>9.76</v>
      </c>
      <c r="F24" s="59"/>
      <c r="G24" s="59"/>
      <c r="H24" s="56">
        <f t="shared" si="0"/>
        <v>0</v>
      </c>
      <c r="I24" s="59"/>
      <c r="J24" s="59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  <c r="P24" s="71">
        <f t="shared" si="6"/>
        <v>0</v>
      </c>
    </row>
    <row r="25" spans="2:16" ht="22.5" x14ac:dyDescent="0.2">
      <c r="B25" s="64" t="s">
        <v>115</v>
      </c>
      <c r="C25" s="66" t="s">
        <v>68</v>
      </c>
      <c r="D25" s="50" t="s">
        <v>92</v>
      </c>
      <c r="E25" s="59">
        <v>4.88</v>
      </c>
      <c r="F25" s="59"/>
      <c r="G25" s="59"/>
      <c r="H25" s="56">
        <f t="shared" si="0"/>
        <v>0</v>
      </c>
      <c r="I25" s="59"/>
      <c r="J25" s="59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  <c r="P25" s="71">
        <f t="shared" si="6"/>
        <v>0</v>
      </c>
    </row>
    <row r="26" spans="2:16" ht="22.5" x14ac:dyDescent="0.2">
      <c r="B26" s="67" t="s">
        <v>116</v>
      </c>
      <c r="C26" s="68" t="s">
        <v>189</v>
      </c>
      <c r="D26" s="50" t="s">
        <v>92</v>
      </c>
      <c r="E26" s="59">
        <v>4.88</v>
      </c>
      <c r="F26" s="59"/>
      <c r="G26" s="59"/>
      <c r="H26" s="56">
        <f t="shared" si="0"/>
        <v>0</v>
      </c>
      <c r="I26" s="59"/>
      <c r="J26" s="59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  <c r="P26" s="71">
        <f t="shared" si="6"/>
        <v>0</v>
      </c>
    </row>
    <row r="27" spans="2:16" ht="22.5" x14ac:dyDescent="0.2">
      <c r="B27" s="67" t="s">
        <v>118</v>
      </c>
      <c r="C27" s="68" t="s">
        <v>82</v>
      </c>
      <c r="D27" s="69" t="s">
        <v>83</v>
      </c>
      <c r="E27" s="59">
        <v>2</v>
      </c>
      <c r="F27" s="59"/>
      <c r="G27" s="59"/>
      <c r="H27" s="56">
        <f t="shared" si="0"/>
        <v>0</v>
      </c>
      <c r="I27" s="59"/>
      <c r="J27" s="59"/>
      <c r="K27" s="71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  <c r="P27" s="71">
        <f>SUM(M27:O27)</f>
        <v>0</v>
      </c>
    </row>
    <row r="28" spans="2:16" x14ac:dyDescent="0.2">
      <c r="B28" s="70" t="s">
        <v>117</v>
      </c>
      <c r="C28" s="68" t="s">
        <v>191</v>
      </c>
      <c r="D28" s="67" t="s">
        <v>84</v>
      </c>
      <c r="E28" s="59">
        <v>1</v>
      </c>
      <c r="F28" s="59"/>
      <c r="G28" s="59"/>
      <c r="H28" s="56">
        <f t="shared" si="0"/>
        <v>0</v>
      </c>
      <c r="I28" s="59"/>
      <c r="J28" s="59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  <c r="P28" s="71">
        <f>SUM(M28:O28)</f>
        <v>0</v>
      </c>
    </row>
    <row r="29" spans="2:16" x14ac:dyDescent="0.2">
      <c r="B29" s="50"/>
      <c r="C29" s="57"/>
      <c r="D29" s="50"/>
      <c r="E29" s="71"/>
      <c r="F29" s="56"/>
      <c r="G29" s="71"/>
      <c r="H29" s="71"/>
      <c r="I29" s="71"/>
      <c r="J29" s="72"/>
      <c r="K29" s="71"/>
      <c r="L29" s="71"/>
      <c r="M29" s="71"/>
      <c r="N29" s="71"/>
      <c r="O29" s="71"/>
      <c r="P29" s="71"/>
    </row>
    <row r="30" spans="2:16" s="97" customFormat="1" ht="12.75" customHeight="1" x14ac:dyDescent="0.2">
      <c r="B30" s="55"/>
      <c r="C30" s="55"/>
      <c r="D30" s="55"/>
      <c r="E30" s="89"/>
      <c r="F30" s="90"/>
      <c r="G30" s="89"/>
      <c r="H30" s="89"/>
      <c r="I30" s="143" t="s">
        <v>56</v>
      </c>
      <c r="J30" s="143"/>
      <c r="K30" s="143"/>
      <c r="L30" s="91">
        <f>SUM(L14:L29)</f>
        <v>0</v>
      </c>
      <c r="M30" s="91">
        <f t="shared" ref="M30:P30" si="7">SUM(M14:M29)</f>
        <v>0</v>
      </c>
      <c r="N30" s="91">
        <f t="shared" si="7"/>
        <v>0</v>
      </c>
      <c r="O30" s="91">
        <f t="shared" si="7"/>
        <v>0</v>
      </c>
      <c r="P30" s="91">
        <f t="shared" si="7"/>
        <v>0</v>
      </c>
    </row>
    <row r="31" spans="2:16" ht="12.75" customHeight="1" x14ac:dyDescent="0.2">
      <c r="B31" s="144" t="s">
        <v>57</v>
      </c>
      <c r="C31" s="144"/>
      <c r="D31" s="144"/>
      <c r="E31" s="83" t="s">
        <v>90</v>
      </c>
      <c r="F31" s="75"/>
      <c r="G31" s="75"/>
      <c r="H31" s="75"/>
      <c r="I31" s="75"/>
      <c r="J31" s="75"/>
      <c r="K31" s="75"/>
      <c r="L31" s="76"/>
      <c r="M31" s="76"/>
      <c r="N31" s="76" t="e">
        <f>N30*E31</f>
        <v>#VALUE!</v>
      </c>
      <c r="O31" s="76"/>
      <c r="P31" s="76" t="e">
        <f>SUM(M31:O31)</f>
        <v>#VALUE!</v>
      </c>
    </row>
    <row r="32" spans="2:16" ht="12.75" customHeight="1" x14ac:dyDescent="0.2">
      <c r="B32" s="145" t="s">
        <v>58</v>
      </c>
      <c r="C32" s="145"/>
      <c r="D32" s="145"/>
      <c r="E32" s="84"/>
      <c r="F32" s="77"/>
      <c r="G32" s="77"/>
      <c r="H32" s="77"/>
      <c r="I32" s="77"/>
      <c r="J32" s="77"/>
      <c r="K32" s="77"/>
      <c r="L32" s="78"/>
      <c r="M32" s="88">
        <f>SUM(M30:M31)</f>
        <v>0</v>
      </c>
      <c r="N32" s="78" t="e">
        <f>SUM(N30:N31)</f>
        <v>#VALUE!</v>
      </c>
      <c r="O32" s="78">
        <f>SUM(O30:O31)</f>
        <v>0</v>
      </c>
      <c r="P32" s="78" t="e">
        <f>SUM(P30:P31)</f>
        <v>#VALUE!</v>
      </c>
    </row>
    <row r="33" spans="2:16" x14ac:dyDescent="0.2">
      <c r="B33" s="144" t="s">
        <v>98</v>
      </c>
      <c r="C33" s="144"/>
      <c r="D33" s="144"/>
      <c r="E33" s="87">
        <v>0.2359</v>
      </c>
      <c r="F33" s="80"/>
      <c r="G33" s="79"/>
      <c r="H33" s="79"/>
      <c r="I33" s="79"/>
      <c r="J33" s="80"/>
      <c r="K33" s="79"/>
      <c r="L33" s="81"/>
      <c r="M33" s="79">
        <f>M32*E33</f>
        <v>0</v>
      </c>
      <c r="N33" s="79"/>
      <c r="O33" s="79"/>
      <c r="P33" s="76">
        <f>SUM(M33:O33)</f>
        <v>0</v>
      </c>
    </row>
    <row r="34" spans="2:16" x14ac:dyDescent="0.2">
      <c r="B34" s="146" t="s">
        <v>96</v>
      </c>
      <c r="C34" s="147"/>
      <c r="D34" s="148"/>
      <c r="E34" s="83" t="s">
        <v>90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 t="e">
        <f>E34*P32</f>
        <v>#VALUE!</v>
      </c>
    </row>
    <row r="35" spans="2:16" x14ac:dyDescent="0.2">
      <c r="B35" s="146" t="s">
        <v>97</v>
      </c>
      <c r="C35" s="147"/>
      <c r="D35" s="148"/>
      <c r="E35" s="83" t="s">
        <v>90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 t="e">
        <f>E35*P32</f>
        <v>#VALUE!</v>
      </c>
    </row>
    <row r="36" spans="2:16" x14ac:dyDescent="0.2">
      <c r="B36" s="140" t="s">
        <v>60</v>
      </c>
      <c r="C36" s="141"/>
      <c r="D36" s="14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6" t="e">
        <f>SUM(P32:P35)</f>
        <v>#VALUE!</v>
      </c>
    </row>
    <row r="38" spans="2:16" x14ac:dyDescent="0.2">
      <c r="B38" s="39" t="s">
        <v>91</v>
      </c>
    </row>
  </sheetData>
  <mergeCells count="20">
    <mergeCell ref="A2:P2"/>
    <mergeCell ref="A3:P3"/>
    <mergeCell ref="D5:H5"/>
    <mergeCell ref="D7:H7"/>
    <mergeCell ref="D8:G8"/>
    <mergeCell ref="M8:O8"/>
    <mergeCell ref="M9:P9"/>
    <mergeCell ref="B11:B12"/>
    <mergeCell ref="C11:C12"/>
    <mergeCell ref="D11:D12"/>
    <mergeCell ref="E11:E12"/>
    <mergeCell ref="F11:K11"/>
    <mergeCell ref="L11:P11"/>
    <mergeCell ref="B36:D36"/>
    <mergeCell ref="I30:K30"/>
    <mergeCell ref="B31:D31"/>
    <mergeCell ref="B32:D32"/>
    <mergeCell ref="B33:D33"/>
    <mergeCell ref="B34:D34"/>
    <mergeCell ref="B35:D35"/>
  </mergeCells>
  <pageMargins left="0.59" right="0.36" top="0.3" bottom="0.17" header="0.31496062992125984" footer="0.17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Dati</vt:lpstr>
      <vt:lpstr>Stacijas iela 2(1)</vt:lpstr>
      <vt:lpstr>Zeifarta iela 1_18;34(2)</vt:lpstr>
      <vt:lpstr>Zeiferta 3_6;18.(3)</vt:lpstr>
      <vt:lpstr>Zeiferta 16-14;55;58;89(4)</vt:lpstr>
      <vt:lpstr>Zeiferta 20_73;81.(5)</vt:lpstr>
      <vt:lpstr>Zeiferta 24_26;29(6)</vt:lpstr>
      <vt:lpstr>Jelgavas 7_15;34(7)</vt:lpstr>
      <vt:lpstr>Jeldavas 9_10;21.(8)</vt:lpstr>
      <vt:lpstr>Jelgavas18_53;56(9)</vt:lpstr>
      <vt:lpstr>Jelgavas 20_41,43(10)</vt:lpstr>
      <vt:lpstr>Jelgavas 24_60;75;22;39(11)</vt:lpstr>
      <vt:lpstr>Jelgavas 28_11; 26(12)</vt:lpstr>
      <vt:lpstr>Zemgales 12_13;14(13)</vt:lpstr>
      <vt:lpstr>Zemgales 19_7;21;52(14)</vt:lpstr>
      <vt:lpstr>Zemgales 21_31; 45(15)</vt:lpstr>
      <vt:lpstr>Zemgales 22_26;60(16)</vt:lpstr>
      <vt:lpstr>Zemgeles 27_39;59(17)</vt:lpstr>
      <vt:lpstr>Zemgales 28_38,39(18)</vt:lpstr>
      <vt:lpstr>Zemgales 35_27;30;33(19)</vt:lpstr>
      <vt:lpstr>Stacijas 10_50;77(20)</vt:lpstr>
      <vt:lpstr>Stacijas 18_19;85(21)</vt:lpstr>
      <vt:lpstr>Stacijas 20_29;30(22)</vt:lpstr>
      <vt:lpstr>Stacijas 22_4;51(23)</vt:lpstr>
      <vt:lpstr>Stacijas 24_40;45;49(24)</vt:lpstr>
      <vt:lpstr>Kopsavilkums</vt:lpstr>
      <vt:lpstr>Kopsavilkums!Print_Area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Tamara Levicka</cp:lastModifiedBy>
  <cp:lastPrinted>2016-09-20T07:00:16Z</cp:lastPrinted>
  <dcterms:created xsi:type="dcterms:W3CDTF">2012-06-08T10:37:22Z</dcterms:created>
  <dcterms:modified xsi:type="dcterms:W3CDTF">2016-09-20T07:02:41Z</dcterms:modified>
</cp:coreProperties>
</file>