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\\ous-ts01\personal$\Rasma.Berga\Desktop\Rasma\altum\Zeiferta 9\"/>
    </mc:Choice>
  </mc:AlternateContent>
  <bookViews>
    <workbookView xWindow="10110" yWindow="-75" windowWidth="10410" windowHeight="7455" tabRatio="735" activeTab="8"/>
  </bookViews>
  <sheets>
    <sheet name=" Palīgdarbi L1" sheetId="29" r:id="rId1"/>
    <sheet name="Jumts L2" sheetId="25" r:id="rId2"/>
    <sheet name="Ieejas bloki jumtiņi L3" sheetId="30" r:id="rId3"/>
    <sheet name="Sienu siltinashana L4" sheetId="23" r:id="rId4"/>
    <sheet name="logi L5" sheetId="31" r:id="rId5"/>
    <sheet name="pagrabs L6" sheetId="37" r:id="rId6"/>
    <sheet name="Apkure L7" sheetId="39" r:id="rId7"/>
    <sheet name="Ventilācija L8" sheetId="40" r:id="rId8"/>
    <sheet name="Zibens aizsardz. L9" sheetId="41" r:id="rId9"/>
    <sheet name="kopsavilkums" sheetId="27" r:id="rId10"/>
    <sheet name="Koptāme " sheetId="42" r:id="rId11"/>
  </sheets>
  <definedNames>
    <definedName name="_xlnm.Print_Area" localSheetId="0">' Palīgdarbi L1'!$A$1:$P$44</definedName>
    <definedName name="_xlnm.Print_Area" localSheetId="9">kopsavilkums!$A$1:$I$42</definedName>
    <definedName name="_xlnm.Print_Titles" localSheetId="1">'Jumts L2'!#REF!</definedName>
  </definedNames>
  <calcPr calcId="162913"/>
</workbook>
</file>

<file path=xl/calcChain.xml><?xml version="1.0" encoding="utf-8"?>
<calcChain xmlns="http://schemas.openxmlformats.org/spreadsheetml/2006/main">
  <c r="E78" i="39" l="1"/>
  <c r="E80" i="39" s="1"/>
  <c r="E60" i="39"/>
  <c r="E42" i="39"/>
  <c r="E34" i="39"/>
  <c r="E25" i="39"/>
  <c r="E79" i="39" l="1"/>
  <c r="E64" i="31" l="1"/>
  <c r="E58" i="31"/>
  <c r="E76" i="23"/>
  <c r="E75" i="23"/>
  <c r="E74" i="23"/>
  <c r="E55" i="23"/>
  <c r="E56" i="23" s="1"/>
  <c r="E54" i="23"/>
  <c r="E53" i="23"/>
  <c r="E52" i="23"/>
  <c r="E42" i="23"/>
  <c r="E41" i="23"/>
  <c r="E40" i="23"/>
  <c r="E33" i="23"/>
  <c r="E31" i="23"/>
  <c r="E65" i="30"/>
  <c r="E58" i="23" l="1"/>
  <c r="E57" i="23"/>
  <c r="E53" i="25"/>
  <c r="E52" i="25"/>
  <c r="E32" i="25"/>
  <c r="E33" i="25"/>
  <c r="E34" i="25"/>
  <c r="E35" i="25"/>
  <c r="E38" i="25" s="1"/>
  <c r="E37" i="25" l="1"/>
  <c r="E36" i="25"/>
  <c r="E26" i="31" l="1"/>
  <c r="E79" i="31" l="1"/>
  <c r="E59" i="31"/>
  <c r="E44" i="31"/>
  <c r="E83" i="31" l="1"/>
  <c r="E81" i="31"/>
  <c r="E82" i="31"/>
  <c r="E84" i="31" s="1"/>
  <c r="E80" i="31"/>
  <c r="E62" i="25"/>
  <c r="E65" i="25" s="1"/>
  <c r="E59" i="25"/>
  <c r="E60" i="25" s="1"/>
  <c r="E55" i="25"/>
  <c r="E54" i="25"/>
  <c r="E58" i="25" l="1"/>
  <c r="E57" i="25"/>
  <c r="E85" i="31"/>
  <c r="E61" i="25"/>
  <c r="E64" i="25"/>
  <c r="E56" i="25"/>
  <c r="E63" i="25" l="1"/>
  <c r="E50" i="25" l="1"/>
  <c r="E40" i="25"/>
  <c r="E43" i="25"/>
  <c r="E44" i="25" s="1"/>
  <c r="E45" i="25" l="1"/>
  <c r="E46" i="25" s="1"/>
  <c r="E47" i="25" l="1"/>
  <c r="E81" i="30" l="1"/>
  <c r="E85" i="30"/>
  <c r="E87" i="30" s="1"/>
  <c r="E82" i="30"/>
  <c r="E41" i="25" l="1"/>
  <c r="E83" i="30"/>
  <c r="E86" i="30"/>
  <c r="E72" i="30" l="1"/>
  <c r="E22" i="30"/>
  <c r="E52" i="30" s="1"/>
  <c r="E53" i="30" s="1"/>
  <c r="E55" i="30" l="1"/>
  <c r="E54" i="30"/>
  <c r="E62" i="31" l="1"/>
  <c r="E26" i="37"/>
  <c r="E24" i="37"/>
  <c r="E23" i="37"/>
  <c r="E57" i="31"/>
  <c r="E30" i="31"/>
  <c r="E29" i="30"/>
  <c r="E34" i="30" s="1"/>
  <c r="E50" i="31"/>
  <c r="E49" i="31"/>
  <c r="E47" i="31"/>
  <c r="E88" i="23"/>
  <c r="E64" i="23"/>
  <c r="E60" i="23"/>
  <c r="E68" i="30"/>
  <c r="E27" i="25"/>
  <c r="E29" i="37" l="1"/>
  <c r="E30" i="37"/>
  <c r="E33" i="37" s="1"/>
  <c r="E28" i="37"/>
  <c r="E31" i="31"/>
  <c r="E29" i="25"/>
  <c r="E28" i="25"/>
  <c r="E32" i="30"/>
  <c r="E31" i="30"/>
  <c r="E30" i="30"/>
  <c r="E73" i="31"/>
  <c r="E74" i="31"/>
  <c r="E63" i="31"/>
  <c r="E27" i="37"/>
  <c r="E76" i="31"/>
  <c r="E69" i="31"/>
  <c r="E70" i="31" s="1"/>
  <c r="E77" i="31"/>
  <c r="E57" i="30"/>
  <c r="E46" i="31"/>
  <c r="E45" i="31"/>
  <c r="E33" i="31"/>
  <c r="E32" i="31"/>
  <c r="E67" i="30"/>
  <c r="E56" i="30"/>
  <c r="E73" i="30"/>
  <c r="E70" i="30"/>
  <c r="E71" i="30"/>
  <c r="E61" i="30" l="1"/>
  <c r="E59" i="30"/>
  <c r="E31" i="37"/>
  <c r="E32" i="37"/>
  <c r="E58" i="30"/>
  <c r="E68" i="31"/>
  <c r="E65" i="31"/>
  <c r="E66" i="31"/>
  <c r="E67" i="31"/>
  <c r="E62" i="30"/>
  <c r="E60" i="30"/>
  <c r="E74" i="30"/>
  <c r="E63" i="30"/>
  <c r="E36" i="31"/>
  <c r="E37" i="31"/>
  <c r="E35" i="31"/>
  <c r="E40" i="31" l="1"/>
  <c r="E38" i="31"/>
  <c r="E41" i="31"/>
  <c r="E42" i="31"/>
  <c r="E39" i="31"/>
  <c r="E90" i="23"/>
  <c r="E71" i="23"/>
  <c r="E70" i="23"/>
  <c r="E68" i="23"/>
  <c r="E67" i="23"/>
  <c r="E66" i="23"/>
  <c r="E65" i="23"/>
  <c r="E35" i="23"/>
  <c r="E37" i="23" s="1"/>
  <c r="E37" i="30"/>
  <c r="E40" i="30"/>
  <c r="E36" i="30"/>
  <c r="E39" i="30"/>
  <c r="E46" i="23" l="1"/>
  <c r="E71" i="31"/>
  <c r="E89" i="23"/>
  <c r="E28" i="23" l="1"/>
  <c r="E26" i="23" s="1"/>
  <c r="E48" i="23"/>
  <c r="E30" i="29" l="1"/>
  <c r="E23" i="23" l="1"/>
  <c r="E61" i="23"/>
  <c r="E62" i="23"/>
  <c r="E77" i="23" l="1"/>
  <c r="E34" i="23"/>
  <c r="E80" i="23" l="1"/>
  <c r="E78" i="23"/>
  <c r="E79" i="23"/>
  <c r="E84" i="23"/>
  <c r="E86" i="23" s="1"/>
  <c r="E81" i="23"/>
  <c r="E36" i="23"/>
  <c r="E43" i="23"/>
  <c r="E44" i="23" s="1"/>
  <c r="E38" i="23"/>
  <c r="E82" i="23" l="1"/>
  <c r="E83" i="23"/>
  <c r="E85" i="23"/>
  <c r="E49" i="23"/>
  <c r="E45" i="23"/>
  <c r="E47" i="23" s="1"/>
</calcChain>
</file>

<file path=xl/sharedStrings.xml><?xml version="1.0" encoding="utf-8"?>
<sst xmlns="http://schemas.openxmlformats.org/spreadsheetml/2006/main" count="1344" uniqueCount="475">
  <si>
    <t>m2</t>
  </si>
  <si>
    <t>m3</t>
  </si>
  <si>
    <t>gb</t>
  </si>
  <si>
    <t>m</t>
  </si>
  <si>
    <t>kg</t>
  </si>
  <si>
    <t>Tai skaitā</t>
  </si>
  <si>
    <t>Darbietilpība c/h</t>
  </si>
  <si>
    <t>2</t>
  </si>
  <si>
    <t>3</t>
  </si>
  <si>
    <t>4</t>
  </si>
  <si>
    <t>Būvgružu savākšana, utilizācija</t>
  </si>
  <si>
    <t>l</t>
  </si>
  <si>
    <t>N.P.K.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</si>
  <si>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</si>
  <si>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</si>
  <si>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</si>
  <si>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</si>
  <si>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</si>
  <si>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</si>
  <si>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</si>
  <si>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</si>
  <si>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</si>
  <si>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</si>
  <si>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</si>
  <si>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</si>
  <si>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</si>
  <si>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</si>
  <si>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</si>
  <si>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</si>
  <si>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5.2.</t>
  </si>
  <si>
    <t>2.4.</t>
  </si>
  <si>
    <t>Siltinājuma armēšana</t>
  </si>
  <si>
    <t>A</t>
  </si>
  <si>
    <t>Palīgdarbi</t>
  </si>
  <si>
    <t>Ieejas mezgli un jumtiņi</t>
  </si>
  <si>
    <t>Cokola krāsošana</t>
  </si>
  <si>
    <t>6.1.</t>
  </si>
  <si>
    <t>6.2.</t>
  </si>
  <si>
    <t>6.3.</t>
  </si>
  <si>
    <t>6.4.</t>
  </si>
  <si>
    <t>Sienu siltināšana</t>
  </si>
  <si>
    <t>Siltumizolācijas pielīmēšana ēkas arējām norobežojošām konstrukcijām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</si>
  <si>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</si>
  <si>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1</t>
  </si>
  <si>
    <t xml:space="preserve">Līstes, sedzošie elementi, dībeļi </t>
  </si>
  <si>
    <t>Palīgmateriāli (līmlentes)</t>
  </si>
  <si>
    <t>palīgmateriāli (līmlentes)</t>
  </si>
  <si>
    <t>Sānu aiļu malu krāsošana</t>
  </si>
  <si>
    <t>palīgmateriāli, vadulas, stiprinājuma dībeļi</t>
  </si>
  <si>
    <t>palīgmateriāli (līmlentes, stūra līstes, sieti)</t>
  </si>
  <si>
    <t>Durvju atduras</t>
  </si>
  <si>
    <t>Tāmes un izmaksu nosaukums</t>
  </si>
  <si>
    <t>Darba izmaksas,         Eur</t>
  </si>
  <si>
    <t>Mehānismu ekspluatācija, Eur</t>
  </si>
  <si>
    <t>Materiāli,         Eur</t>
  </si>
  <si>
    <t>Jumta siltināšana un renovēšana</t>
  </si>
  <si>
    <t>Kopā:</t>
  </si>
  <si>
    <t>Kopā tiešās izmaksas:</t>
  </si>
  <si>
    <t>Būvtāfeles uzstādīšana</t>
  </si>
  <si>
    <t>Stiprinājumi, palīgelementi</t>
  </si>
  <si>
    <t>Dekoratīvā apmetuma iestrāde</t>
  </si>
  <si>
    <t>Palīgmateriāli, skrūves, kniedes</t>
  </si>
  <si>
    <t>kmpl</t>
  </si>
  <si>
    <t>palīgmateriāli (cokola līste, dībeļi u.c.)</t>
  </si>
  <si>
    <t>Siltumizolācijas pielīmēšana cokolam</t>
  </si>
  <si>
    <t>Siltumizolācijas pielīmēšana logu un durvju aiļu malām</t>
  </si>
  <si>
    <t>Siltinājuma armēšana logu un durvju aiļu malām</t>
  </si>
  <si>
    <t>Siltumizolācijas pielīmēšana</t>
  </si>
  <si>
    <t>Kods Tāmes Nr.</t>
  </si>
  <si>
    <t>Nojumju izveide virs ieejām ēkā</t>
  </si>
  <si>
    <t>1.7.</t>
  </si>
  <si>
    <t>Objekta, sakopšana, tīrīšana</t>
  </si>
  <si>
    <t>pagaidu pieslēgumu izbūve H2O un elektrībai uzstādot skaitītājus</t>
  </si>
  <si>
    <t>Materiālu, grunts apmaiņas un būvgružu transporta izdevumi:</t>
  </si>
  <si>
    <t>t.sk. Darba aizsardzība</t>
  </si>
  <si>
    <t>Darba devēja sociālais nodoklis 23,59%</t>
  </si>
  <si>
    <t>Pavisam  KOPĀ</t>
  </si>
  <si>
    <t>Kods</t>
  </si>
  <si>
    <t>Lietus ūdens noteku montāža no saglabātajiem materiāliem</t>
  </si>
  <si>
    <t>Jumta un bēniņu atjaunošanas darbi</t>
  </si>
  <si>
    <t>Lietus ūdens tekņu izbūve</t>
  </si>
  <si>
    <t>1.8.</t>
  </si>
  <si>
    <t>1.9.</t>
  </si>
  <si>
    <t>1.10.</t>
  </si>
  <si>
    <t>1.11.</t>
  </si>
  <si>
    <t>Apmale pelēka izmērs (mm) 1000x200x80</t>
  </si>
  <si>
    <t>Sauss betons</t>
  </si>
  <si>
    <t>Fasādes krāsošana, tajā skaitā kur nav dekoratīvā apmetuma</t>
  </si>
  <si>
    <t>Stiprinājuma elemetni (silikons, skrūves, kniedes)</t>
  </si>
  <si>
    <t>7.1.</t>
  </si>
  <si>
    <t>palīgmateriāli</t>
  </si>
  <si>
    <t>Skārda palodžu montāža, visiem Logiem</t>
  </si>
  <si>
    <t>Esošo skārda palodžu demontāža</t>
  </si>
  <si>
    <t>Fasādes virsmu attīrīšana, gruntēšana, virsmu līdzināšana atbilstoši ETAG 004 prasībām</t>
  </si>
  <si>
    <t>Grunts rupja bez organiskiem piejaukumiem</t>
  </si>
  <si>
    <t xml:space="preserve">Smilts ar 2% cementa piejaukumu </t>
  </si>
  <si>
    <t>Bruģakmens apmales iebetonēšana pa perimetru</t>
  </si>
  <si>
    <t>2.5.</t>
  </si>
  <si>
    <t>5.3.</t>
  </si>
  <si>
    <t>5.4.</t>
  </si>
  <si>
    <t>5.5.</t>
  </si>
  <si>
    <t>5.6.</t>
  </si>
  <si>
    <t>5.7.</t>
  </si>
  <si>
    <t>6</t>
  </si>
  <si>
    <t>Durvju nomaiņa atbilstoši vienkāršotās atjaunošanas projektam U=1,8 W/(m²K)</t>
  </si>
  <si>
    <t>Apmalītes demontāža pa ēkas perimetru, atrokot pamatus to siltināšanai</t>
  </si>
  <si>
    <t>Seguma atjaunošana materiālu krautņu vietās.</t>
  </si>
  <si>
    <t>Ēkas numura, karoga turētāja, laternu u.c. Elementu demontāža montāža</t>
  </si>
  <si>
    <t>fasādes m2</t>
  </si>
  <si>
    <t>Palīgmateriāli</t>
  </si>
  <si>
    <t>L-1</t>
  </si>
  <si>
    <t>L-2</t>
  </si>
  <si>
    <t>L-3</t>
  </si>
  <si>
    <t>L-4</t>
  </si>
  <si>
    <t>L-5</t>
  </si>
  <si>
    <t>L-6</t>
  </si>
  <si>
    <t>Esošo skārda segumu demontāža</t>
  </si>
  <si>
    <t xml:space="preserve">Teknes apaļa šķērsgriezuma cinkota pārklājumu </t>
  </si>
  <si>
    <t>Notekas apaļa šķērsgriezuma cinkota pārklājumu</t>
  </si>
  <si>
    <t>Durvju pieslēguma izveide no apmetuma</t>
  </si>
  <si>
    <t>Līmjava</t>
  </si>
  <si>
    <t>Stiklašķiedras siets</t>
  </si>
  <si>
    <t>Krāsošana</t>
  </si>
  <si>
    <t>Krasa fasādei</t>
  </si>
  <si>
    <t>Virsmu attīrīšana (sienas griesti), tājā skaitā gruntēšana un labošana ar javu</t>
  </si>
  <si>
    <t>Dekoratīvā apmetumu iestrāde</t>
  </si>
  <si>
    <t>Apmetums</t>
  </si>
  <si>
    <t>Krasa iekšsienām tonēta</t>
  </si>
  <si>
    <t>koka karkasa elementi inprignēti</t>
  </si>
  <si>
    <t>Jumta seguma ieklāšana, tajā skaitā 50mm izolācija termisko tiltu novēršanai vēja malas u.c.</t>
  </si>
  <si>
    <t>Skārda segums cinkots PP20</t>
  </si>
  <si>
    <t>Kāpņu margu renovācija (krāsošana, roktura nomaiņa,   u.t.t) krāsošana</t>
  </si>
  <si>
    <t>Kabeļu ielikšana penāļos</t>
  </si>
  <si>
    <t>Sienu krāsošana, tajā skaitā durvis un citi elementi</t>
  </si>
  <si>
    <t>Griestu krāsošana, tajā skaitā kāpņu apakšas</t>
  </si>
  <si>
    <t>Krasa iekšsienām balta</t>
  </si>
  <si>
    <t>Skārda pieslēgumi un noseg  elementi pa perimetru</t>
  </si>
  <si>
    <t>Grīdas seguma labošanas, līdzināšana, špaktelēšana, slīpēšana un ieklāšana ar divkomponentu krāsām</t>
  </si>
  <si>
    <t>Dekoratīvo kalumu demontāža montāža uz notekām. Krāsojuma atjaonošana</t>
  </si>
  <si>
    <t>Logu un durvju pagaidu aizklāšana ar plēvi - 150mic. Pielīmējot to</t>
  </si>
  <si>
    <t>Mūra izvirzījumu nogriešana ar leņķa slīpamašīnu.</t>
  </si>
  <si>
    <t>Grunts</t>
  </si>
  <si>
    <t xml:space="preserve">Polistirols Ekstrudēto putupolistirolu 100mm (λd=0,039 W/m*K) </t>
  </si>
  <si>
    <t xml:space="preserve">Esošo koka logu demontāža Koplietošanas telpās </t>
  </si>
  <si>
    <t>Esošo koka logu demontāža dzīvokļos</t>
  </si>
  <si>
    <t>Logu montāža dzīvokļos</t>
  </si>
  <si>
    <t>Blīvējuma materiāli</t>
  </si>
  <si>
    <t>Palodžu montāža, ēkas iekšpusē</t>
  </si>
  <si>
    <t>iekšējā MDF palodze</t>
  </si>
  <si>
    <t>Sānu virsmu apdare ap logiem no iekšpuses</t>
  </si>
  <si>
    <t>Logu montāža kāpņu telpās</t>
  </si>
  <si>
    <t>Cinkota  Skārda palodze</t>
  </si>
  <si>
    <t>PVC konstrukcijas logi  U=1,3 W/(m²K)</t>
  </si>
  <si>
    <t>mēneši</t>
  </si>
  <si>
    <t>Ārdurvju demotāža</t>
  </si>
  <si>
    <t>Durvis D-1  tērauda durvis Ar  blīvgumijām U=1,8 W/(m²K)</t>
  </si>
  <si>
    <t>4.4.</t>
  </si>
  <si>
    <t>Balkonu margu ekrānu demontāža</t>
  </si>
  <si>
    <t>Patvaļīgi izbūvēto balkonu sienu, logu demontāža</t>
  </si>
  <si>
    <t>Siltinājuma 2 x armēšana 1. stāva līmenī 2m.</t>
  </si>
  <si>
    <t>Apmetuma izveide no ģipša</t>
  </si>
  <si>
    <t>6.5.</t>
  </si>
  <si>
    <t>6.6.</t>
  </si>
  <si>
    <t>6.7.</t>
  </si>
  <si>
    <t>Balkonu ekrānu montāža</t>
  </si>
  <si>
    <t>palīgmateriāli stiprināšanai (latas skrūves)</t>
  </si>
  <si>
    <t>6.8.</t>
  </si>
  <si>
    <t>Esošo koka starpsienu demontāža, saglabājot konstrukcijas (bojāto daļu nogriešana no apakšas) un nostiprinot tās.</t>
  </si>
  <si>
    <t xml:space="preserve">Nelietojamo kominikāciju cauruļvadu demontāža. </t>
  </si>
  <si>
    <t>Siltumizolācijas pielīmēšna</t>
  </si>
  <si>
    <t>Pagraba siltināšana</t>
  </si>
  <si>
    <t>5</t>
  </si>
  <si>
    <t>Betona  virsmu  attīrīšana un hidroizolācijas ieklāšana</t>
  </si>
  <si>
    <t>PE pārklājuma skārds RR32</t>
  </si>
  <si>
    <t>Betona klons</t>
  </si>
  <si>
    <t>Norobežojošās metāla barjeras attīrīšana un krāsošana, labošana, tajā skaitā perimetra daļa balkona plātnei</t>
  </si>
  <si>
    <t>Balkonu bojāto apakšdaļu remonts, stiegru apstrāde un betona atjaunošana pēc vajadzības</t>
  </si>
  <si>
    <t>Balkonu apakšu un sānu armēšana</t>
  </si>
  <si>
    <t>palīgmateriāli  dībeļi u.c.)</t>
  </si>
  <si>
    <t>Pagaidu elektroinstalāciajas pārnešana</t>
  </si>
  <si>
    <t>Papildinājumi 20% no cinkota skārda apaļa šķērsgriezuma caurulēm, ar līkumiem</t>
  </si>
  <si>
    <t>Iekšdurvju demotāža</t>
  </si>
  <si>
    <t>Esošā betona lieveņa demontāža ( 2gb)</t>
  </si>
  <si>
    <t>Atslāņojušās ķieģeļu mūra demontāža</t>
  </si>
  <si>
    <t>Tērauda margas demontāža saglabājot tās</t>
  </si>
  <si>
    <t>Tērauda margas krāsošana</t>
  </si>
  <si>
    <t>Tērauda margas montēšana no saglabātiem elementiem</t>
  </si>
  <si>
    <t>Durvju nomaiņa atbilstoši vienkāršotās atjaunošanas projektam U=1,8 W/(m²K) EI30</t>
  </si>
  <si>
    <t>Veidņu uzstādīšana</t>
  </si>
  <si>
    <t>Betona iestrāde uz armatūras sieta veidojot kritumu uz drenāžu.</t>
  </si>
  <si>
    <t>Betons C25/30 XF2 XC2</t>
  </si>
  <si>
    <t>t</t>
  </si>
  <si>
    <t>Silikāta ķieģēlis</t>
  </si>
  <si>
    <t>Sauss java</t>
  </si>
  <si>
    <t>Ieejas mezgla izveide, škembošana</t>
  </si>
  <si>
    <t>Sienu pārmūrēšana</t>
  </si>
  <si>
    <t>Bēniņu attīrīšana no būvgružiem un seguma izlīdzināšana</t>
  </si>
  <si>
    <t>Staigajamo laipu ierīkošana</t>
  </si>
  <si>
    <t>Kokmateriāli</t>
  </si>
  <si>
    <t>Beramās vates iestrāde ar pūšanas paņēmienu 300mm</t>
  </si>
  <si>
    <t>akmens vate λd=0,041 W/m*K</t>
  </si>
  <si>
    <t>Vēja izolācijas iestrāde</t>
  </si>
  <si>
    <t>Pārkares dzelbeona elemetu labošana</t>
  </si>
  <si>
    <t>Skārda pārklājuma atjaunošana labojuma vietās</t>
  </si>
  <si>
    <t>koka stiprinājuma elementi un līmlentes</t>
  </si>
  <si>
    <t>7.2.</t>
  </si>
  <si>
    <t>Eosošās drošības barjeras demotāža</t>
  </si>
  <si>
    <t>Ugunsdrošibas trosu un stiprinājumu izbūve</t>
  </si>
  <si>
    <t>Siltumizolācijas pielīmēšana pārkarei</t>
  </si>
  <si>
    <t>Kkrāsošana, tajā skaitā kur nav dekoratīvā apmetuma</t>
  </si>
  <si>
    <t>Skārda elementu ieklāšana balkoniem</t>
  </si>
  <si>
    <t>Gāzbetons b 200</t>
  </si>
  <si>
    <t>Pamatu apmales izveide, ieklājot smilts spilvenu, šķembu kārtu  un jaunu bruģakmeni PRISMA</t>
  </si>
  <si>
    <t>Pagraba logo aizpildījuma demontāža</t>
  </si>
  <si>
    <t>Balkona betona grīdu demontāža, t.sk. Hidroizolācijas</t>
  </si>
  <si>
    <t>Ventilācijas restu demontāža no sienām, virs aukstajiem skapjiem.</t>
  </si>
  <si>
    <t>PVC konstrukcijas logi ar pasīvās ventilācijas atverēm U=1,3 W/(m²K)</t>
  </si>
  <si>
    <t>Stiprinājuma elementi</t>
  </si>
  <si>
    <t>Ventilācijas restīšu uzstādīšana uz  vēdināšanas atverēm auksto skapju vietās</t>
  </si>
  <si>
    <t>Ventilācijas restīšu uzstādīšana bēniņos 500x500</t>
  </si>
  <si>
    <t>Ventilācijas restīšu uzstādīšana pagrabā 240x240</t>
  </si>
  <si>
    <t>Logu ailu aizmūrējums demontēto logu vietās.</t>
  </si>
  <si>
    <t>Objekta nodrošinājums, Elektrība ūdens</t>
  </si>
  <si>
    <t>Logi un balkoni</t>
  </si>
  <si>
    <t>Apkure</t>
  </si>
  <si>
    <t>Esošās apkres sistēmas demontāža  tajā skaitā koplietošanas telpās</t>
  </si>
  <si>
    <t>kompl.</t>
  </si>
  <si>
    <t>Pārseguma atkalšana, urbšana, esošo cauruļu izsišana ut.t.</t>
  </si>
  <si>
    <t xml:space="preserve">Presējamo karbonizēto tērauda cauruļu montāža </t>
  </si>
  <si>
    <t>Presējamā karbonizēta tērauda caurule 15x1,2</t>
  </si>
  <si>
    <t>Presējamā karbonizēta tērauda caurule 18x1,2</t>
  </si>
  <si>
    <t>Presējamā karbonizēta tērauda caurule 22x1,2</t>
  </si>
  <si>
    <t>Presējamā karbonizēta tērauda caurule 28x1,2</t>
  </si>
  <si>
    <t>Presējamā karbonizēta tērauda caurule 35x1,2</t>
  </si>
  <si>
    <t>Presējamā karbonizēta tērauda caurule 42x1,2</t>
  </si>
  <si>
    <t>Presējamā karbonizēta tērauda caurule 54x1,2</t>
  </si>
  <si>
    <t>Cauruļvadu veidgabali, aizsargčaulas, balsti un stiprinājumi</t>
  </si>
  <si>
    <t>Apkures sistēmas aprīkošana ar noslēgarmatūru</t>
  </si>
  <si>
    <t>Izlaides ventilis DN15</t>
  </si>
  <si>
    <t>Lodveida noslēgventilis DN15</t>
  </si>
  <si>
    <t>gab.</t>
  </si>
  <si>
    <t>Lodveida noslēgventilis DN50</t>
  </si>
  <si>
    <t>Tērauda paneļu radiatoru uzstādīšana ar regulējamām termogalvām</t>
  </si>
  <si>
    <t>Radiatoru stiprinājumi</t>
  </si>
  <si>
    <t>Radiatora atgaitas lodveida vārsts DN15</t>
  </si>
  <si>
    <t>Apkures cauruļvadu siltumizolācijas ierīkošana</t>
  </si>
  <si>
    <t>Siltumizolācijas palīgmateriāli</t>
  </si>
  <si>
    <t>PVC pārvalks</t>
  </si>
  <si>
    <t>PVC izolēšanas palīgmateriāli</t>
  </si>
  <si>
    <t>Alokatoru uzstādīšana un programmēšana</t>
  </si>
  <si>
    <t>2.6.</t>
  </si>
  <si>
    <t>2.7.</t>
  </si>
  <si>
    <t>Apkures sistēmas palaišana, pārbaude un balansēšana</t>
  </si>
  <si>
    <t>kompl</t>
  </si>
  <si>
    <t>Caurumu noblīvēšana pārsegumu šķērsošanās vietās</t>
  </si>
  <si>
    <t>Ugunsdrošā mastika</t>
  </si>
  <si>
    <t>Apdares atjaunošana cauruļvadu izbūves, vai demontāžas vietās</t>
  </si>
  <si>
    <t>Ventilācija</t>
  </si>
  <si>
    <t>Dabīgās ventilācijas kanālu tīrīšana</t>
  </si>
  <si>
    <t>kanalizāciajs ventilāciajs izvadu iznešana virs jumta</t>
  </si>
  <si>
    <t>Zibens aizsardzība</t>
  </si>
  <si>
    <t>Tranšejas rakšana un aizbēršana</t>
  </si>
  <si>
    <t>Zibensuztvērēja montāža</t>
  </si>
  <si>
    <t>Uztvērēja masts ar atsaitēm H=4m</t>
  </si>
  <si>
    <t>Zibensnovedēja stieple 8mm karsti cinkota</t>
  </si>
  <si>
    <t>Stieples turētājs uz viļņota metāla jumta</t>
  </si>
  <si>
    <t>gab</t>
  </si>
  <si>
    <t>stieples turētājs pie sienas</t>
  </si>
  <si>
    <t>Zemējuma lentas montāža tranšejā</t>
  </si>
  <si>
    <t>Zemējuma lenta 30x3 karsti cinkota</t>
  </si>
  <si>
    <t>Zemējuma elektroda montāža</t>
  </si>
  <si>
    <t>diagonālā krustklemme  stieples un lentas savienošanai</t>
  </si>
  <si>
    <t>mērījumu klemme stieple/stieple</t>
  </si>
  <si>
    <t>Caurduršana zem ieejas platformas</t>
  </si>
  <si>
    <t>Pārsprieguma aizsardzības moduļa uzstādīšana</t>
  </si>
  <si>
    <t>Palīgmateriālu montāža</t>
  </si>
  <si>
    <t>Palīgmateriāli, neuzskaitītie materiāli</t>
  </si>
  <si>
    <t>Pārbaudīja:</t>
  </si>
  <si>
    <t>L-7</t>
  </si>
  <si>
    <t>7</t>
  </si>
  <si>
    <t>8</t>
  </si>
  <si>
    <t>L-8</t>
  </si>
  <si>
    <t xml:space="preserve">Ventilācija </t>
  </si>
  <si>
    <t>L-9</t>
  </si>
  <si>
    <t xml:space="preserve">Zebens aizsardzība </t>
  </si>
  <si>
    <t>Dalījums attiecināmās un neattiecināmās izmaksās (A+N)</t>
  </si>
  <si>
    <r>
      <t xml:space="preserve">Kopā, Eur             </t>
    </r>
    <r>
      <rPr>
        <b/>
        <sz val="8"/>
        <rFont val="Times New Roman"/>
        <family val="1"/>
        <charset val="186"/>
      </rPr>
      <t>(bez PVN 21%)</t>
    </r>
  </si>
  <si>
    <t xml:space="preserve">1.1.pielikums </t>
  </si>
  <si>
    <t>nolikumam</t>
  </si>
  <si>
    <t xml:space="preserve">Darbu daudzumu saraksts </t>
  </si>
  <si>
    <t xml:space="preserve">Atklāts konkurss </t>
  </si>
  <si>
    <t>Būves nosaukums:</t>
  </si>
  <si>
    <t>Būves adrese:</t>
  </si>
  <si>
    <t>Būvuzņēmējs:</t>
  </si>
  <si>
    <t>Pasūtījuma nummurs:</t>
  </si>
  <si>
    <t>Kopsavilkuma aprēķini pa darbu vai konstruktīvo elementu veidiem</t>
  </si>
  <si>
    <t>Par kopējo summu, euro</t>
  </si>
  <si>
    <t>Kopējā darbietilpība, c/h</t>
  </si>
  <si>
    <t>Tāme sastādīta:</t>
  </si>
  <si>
    <t>Iepirkuma Nr. AS OŪS 2017/7</t>
  </si>
  <si>
    <t xml:space="preserve"> IDN: AS OŪS 2017/7</t>
  </si>
  <si>
    <t>AS OŪS 2017/7</t>
  </si>
  <si>
    <t>"Daudzdzīvokļu dzīvojamās mājas Zeiferta iela 9, Olainē energoefektivitātes paaugstināšana",</t>
  </si>
  <si>
    <t>Zeiferta iela 9, Olaine, Olaines novads</t>
  </si>
  <si>
    <t>9</t>
  </si>
  <si>
    <t xml:space="preserve">Kopā TIEŠĀS par punktiem 1-9 bez PVN </t>
  </si>
  <si>
    <t>Virsizdevumi ______%</t>
  </si>
  <si>
    <t>Peļņa ______%</t>
  </si>
  <si>
    <t>Sastādija:</t>
  </si>
  <si>
    <t>(paraksts un tā atšifrējums, datums)</t>
  </si>
  <si>
    <t>(paraksts un tā atšifrējums, datums, sertifikāta numurs)</t>
  </si>
  <si>
    <t>Lokālā tāme Nr.1</t>
  </si>
  <si>
    <t>Nr.p.k.</t>
  </si>
  <si>
    <t>Darba nosaukums</t>
  </si>
  <si>
    <t>Mērvienība</t>
  </si>
  <si>
    <t>Daudzums</t>
  </si>
  <si>
    <t xml:space="preserve">Vienības izmaksas  </t>
  </si>
  <si>
    <t>Kopā uz visu apjomu</t>
  </si>
  <si>
    <t>laika norma         (c/st)</t>
  </si>
  <si>
    <t>darba samaksas likme         (euro/h)</t>
  </si>
  <si>
    <t xml:space="preserve">darba alga               (euro)  </t>
  </si>
  <si>
    <t>materiāli               (euro)</t>
  </si>
  <si>
    <t xml:space="preserve">mehānismi        (euro)  </t>
  </si>
  <si>
    <t xml:space="preserve">Kopā    (euro) </t>
  </si>
  <si>
    <t>darbietilpība   (c/st)</t>
  </si>
  <si>
    <t>darba alga                                 (euro)</t>
  </si>
  <si>
    <t>materiāli                                            (euro)</t>
  </si>
  <si>
    <t>mehānismi                                     (euro)</t>
  </si>
  <si>
    <t>summa                 (euro)</t>
  </si>
  <si>
    <t>1 Sagatavošanas darbi</t>
  </si>
  <si>
    <t>"Daudzdzīvokļu dzīvojamās mājas Zeiferta iela 9, Olainē energoefektivitātes paaugstināšana"</t>
  </si>
  <si>
    <t xml:space="preserve">Zeiferta iela 9, Olaine, Olaines novads </t>
  </si>
  <si>
    <t>Lokālā tāme Nr.2</t>
  </si>
  <si>
    <t>Tāme sastādīta ______. gada tirgus cenās pamatojoties uz tehnisko projektu</t>
  </si>
  <si>
    <t>1. Demontāžas darbi</t>
  </si>
  <si>
    <t>2. Lietus ūdens novadīšanas sistēma</t>
  </si>
  <si>
    <t>3. Bēniņu sienu siltināšana</t>
  </si>
  <si>
    <t>4. Jumta siltumizolācijas izbūve</t>
  </si>
  <si>
    <t>5. Dažādi</t>
  </si>
  <si>
    <t>Lokālā tāme Nr.3</t>
  </si>
  <si>
    <t>Šķembas  dolomīta līdz  Ø40mm</t>
  </si>
  <si>
    <t>Tērauda siets  Ø6x150x150mm</t>
  </si>
  <si>
    <t>1. Dažādi darbi</t>
  </si>
  <si>
    <t>3. Ārdurvju nomaiņa</t>
  </si>
  <si>
    <t>4. Ieejas jumtiņu apdare no apakšas</t>
  </si>
  <si>
    <t>5. Kāpņu telpas remonts</t>
  </si>
  <si>
    <t>6. Ieejas mezgli</t>
  </si>
  <si>
    <t>7. Bēniņu durvis</t>
  </si>
  <si>
    <t>Sertifikāta Nr.</t>
  </si>
  <si>
    <t>________________</t>
  </si>
  <si>
    <t xml:space="preserve">Sienu siltināšana </t>
  </si>
  <si>
    <t>Lokālā tāme Nr.4</t>
  </si>
  <si>
    <t>1. Sagatavošanās darbi</t>
  </si>
  <si>
    <t>2. Sienu siltināšana</t>
  </si>
  <si>
    <t>3. Cokola siltināšana pa perimetru</t>
  </si>
  <si>
    <t>4. Pamatu apmalītes atjaunošana</t>
  </si>
  <si>
    <t>5. Logu aiļu malu apdare</t>
  </si>
  <si>
    <t>6. Jaunu skārda elementu izbūve</t>
  </si>
  <si>
    <t>Lokālā tāme Nr.5</t>
  </si>
  <si>
    <t>3. Logu montāža kāpņu telpās</t>
  </si>
  <si>
    <t>4. Restes</t>
  </si>
  <si>
    <t xml:space="preserve">5. Ailu aizmūrēšana </t>
  </si>
  <si>
    <t>6. Balkoni</t>
  </si>
  <si>
    <t>Lokālā tāme Nr.6</t>
  </si>
  <si>
    <t>2. Pārseguma siltināšana</t>
  </si>
  <si>
    <t>Lokālā tāme Nr.7</t>
  </si>
  <si>
    <t>2. Montāžas darbi Apkure</t>
  </si>
  <si>
    <t>3. Apdares darbi</t>
  </si>
  <si>
    <t>Lokālā tāme Nr.8</t>
  </si>
  <si>
    <t xml:space="preserve">1. Ventilācijas </t>
  </si>
  <si>
    <t>Lokālā tāme Nr.9</t>
  </si>
  <si>
    <t>1. Zemes darbi</t>
  </si>
  <si>
    <t>2. Zibensaizsardzība</t>
  </si>
  <si>
    <t xml:space="preserve">Pagraba siltināšana </t>
  </si>
  <si>
    <t>Pasūtījuma Nr.:</t>
  </si>
  <si>
    <t xml:space="preserve">BŪVNIECĪBAS KOPTĀME </t>
  </si>
  <si>
    <t>Nr.                                p.k</t>
  </si>
  <si>
    <t>Objekta nosaukums</t>
  </si>
  <si>
    <t xml:space="preserve">Objekta izmaksas                                     / euro /  </t>
  </si>
  <si>
    <t>PVN:</t>
  </si>
  <si>
    <t>Pavisam būvniecības izmaksas kopā:</t>
  </si>
  <si>
    <t>Pretendents</t>
  </si>
  <si>
    <t>Nosaukums</t>
  </si>
  <si>
    <t>Pārstāvja Vārds, Uzvārds</t>
  </si>
  <si>
    <t>Paraksts</t>
  </si>
  <si>
    <t>z.v.</t>
  </si>
  <si>
    <t>2. Logu montāža dzīvokļos</t>
  </si>
  <si>
    <t>Daudzdzīvokļu dzīvojamās mājas Zeiferta iela 9, Olainē energoefektivitātes paaugstināšana</t>
  </si>
  <si>
    <t>Tāme sastādīta _______. gada tirgus cenās pamatojoties uz tehnisko projektu</t>
  </si>
  <si>
    <t>Bruģakmens PRISMA 60mm, pelēks</t>
  </si>
  <si>
    <t>Zibensnovedēja stieples montāža pa sienu, jumtu</t>
  </si>
  <si>
    <t>Lietus ūdens novadīšanas sistēmas notekas demontāža, saglabājot to</t>
  </si>
  <si>
    <t>Esošās virmsas attīrīšana, stiegu apstrāde un gruntēšana, stiegru aizsargslaņa atjaunošana</t>
  </si>
  <si>
    <t>Durvis D-2  tērauda durvis ar blīvgumijām U=1,8 W/(m²K)</t>
  </si>
  <si>
    <t>Palīgmateriāli (līmlentes, stūra līstes, grunts pēc tehnoloģijas)</t>
  </si>
  <si>
    <t>Zemējuma elektrods 3m, 20mm</t>
  </si>
  <si>
    <t>Sastatņu montāža, demontāža, īre</t>
  </si>
  <si>
    <t>Sertifikāta Nr._________</t>
  </si>
  <si>
    <t xml:space="preserve">Datu tīkla izveide pasūtītājam saderīgā datu sistēmas formātā </t>
  </si>
  <si>
    <t xml:space="preserve">Datu pārraides serveris </t>
  </si>
  <si>
    <t xml:space="preserve">Teritorijas iežogošana, inventāržogs </t>
  </si>
  <si>
    <t>Sadzīves telpas, instrumentu noliktavas, vagonu noma</t>
  </si>
  <si>
    <t xml:space="preserve">BIO WC uzstādīšana un apkalpošana </t>
  </si>
  <si>
    <t>Lietus ūdens tekņu montāža no esošiem elementiem vai jauniem elementiem</t>
  </si>
  <si>
    <t>Akmens vate (λd=0,039 W/m*K) PAROC FAS3 100mm vai ekvivalents</t>
  </si>
  <si>
    <t xml:space="preserve"> līmjava SAKRET BAK vai ekvivalents</t>
  </si>
  <si>
    <t>Stiklašķiedras siets āra darbiem 145 g/m2 (Valmiera) vai ekvivalents</t>
  </si>
  <si>
    <t xml:space="preserve"> līmjava Sakret BAK vai ekvivalents</t>
  </si>
  <si>
    <t>Palīgmateriāli (līmlentes, stūra līstes, grunts Atlas cerplast grunts) vai ekvivalents</t>
  </si>
  <si>
    <t>Vēja membrāna JUTADACH 95  vai ekvivalents</t>
  </si>
  <si>
    <t>Putupolistirols (λd=0,039 W/m*K) EPS 70, 30mm  vai ekvivalents</t>
  </si>
  <si>
    <t>Sakret SBP Bieziens 2mm  vai ekvivalents</t>
  </si>
  <si>
    <t xml:space="preserve"> krāsa tonēta FORSILAN  vai ekvivalents</t>
  </si>
  <si>
    <t>Akmens vate starp karkasa elementiem Akmens vate (λd=0,039 W/m*K) PAROCEXTRA 50mm vai ekvivalents</t>
  </si>
  <si>
    <t>Blīvējuma materiāli Makroflex PRO, SIGA lentes blīvēšanai (iekšas un āra darbiem) vai ekvivalents</t>
  </si>
  <si>
    <t>Durvju aizvērējs 160kg W-Dorint 680 vai ekvivalents</t>
  </si>
  <si>
    <t>Furnitūra, slēdzene un rokturis (ASSA) vai ekvivalents</t>
  </si>
  <si>
    <t>Kodatlēga  LaskoMex CP 2502P  ar magnētisko slēdzeni, un čipu katram dzīvoklim vai ekvivalents</t>
  </si>
  <si>
    <t>Polistirols EPS 60 50mm biezumā  (λd=0,04 W/m*K) vai ekvivalents</t>
  </si>
  <si>
    <t>Durvju aizvērējs 120kg W-Dorint 680  vai ekvivalents</t>
  </si>
  <si>
    <t>Drošības tīkla (SCAFFOLD-NET 70, fasādes aizsargsiets) uzstādīšana vai ekvivalents</t>
  </si>
  <si>
    <t>Akmens vate (λd=0,039 W/m*K) PAROC FAS3 200mm  vai ekvivalents</t>
  </si>
  <si>
    <t>Putupolistirols(λd=0,039 W/m*K) EPS70 200 mm  vai ekvivalents</t>
  </si>
  <si>
    <t xml:space="preserve"> līmjavaSakret BAK vai ekvivalents</t>
  </si>
  <si>
    <t>Palīgmateriāli (līmlentes, stūra līstes, grunts Atlas cerplast grunts ) vai ekvivalents</t>
  </si>
  <si>
    <t>Sakret SBP Bieziens 2mm vai ekvivalents</t>
  </si>
  <si>
    <t xml:space="preserve"> krāsa tonēta FORSILAN vai ekvivalents</t>
  </si>
  <si>
    <t xml:space="preserve"> līmjava SAKRET BAKvai ekvivalents</t>
  </si>
  <si>
    <t>Akmens vate ISOROCK fasādes vate (λd=0,038 W/m*K) 30mm vai ekvivalents</t>
  </si>
  <si>
    <t>Palīgmateriāli (līmlentes, stūra līstes, Grunts SAKRET PG ) vai ekvivalents</t>
  </si>
  <si>
    <t xml:space="preserve"> krāsa tonēta SANDO F WH vai ekvivalents</t>
  </si>
  <si>
    <t>Rotband rupjā špaktele vai ekvivalents</t>
  </si>
  <si>
    <t>Sakret LH Universālā špakteļtepe vai ekvivalents</t>
  </si>
  <si>
    <t>balta krāsa Sadolin BINDO 12 WO vai ekvivalents</t>
  </si>
  <si>
    <t>grunts krāsa Sadolin BINDO 3 WO vai ekvivalents</t>
  </si>
  <si>
    <t>Sakret GMS M-10 Līme vai ekvivalents</t>
  </si>
  <si>
    <t>mira 4180 primer  vai ekvivalents</t>
  </si>
  <si>
    <t>mira 4400 multicoat  vai ekvivalents</t>
  </si>
  <si>
    <t>mira safe coat  vai ekvivalents</t>
  </si>
  <si>
    <t>mira 4600 aqua stop  vai ekvivalents</t>
  </si>
  <si>
    <t>Pašizlīdzinošā  java SAKRET BAM vai ekvivalents</t>
  </si>
  <si>
    <t>grunts krāsa PENTATOP UNIVERSAL vai ekvivalents</t>
  </si>
  <si>
    <t>Tonēta krāsa PENTATOP M vai ekvivalents</t>
  </si>
  <si>
    <t>ETERNIT  plāksnes "TEXTURA", krāsa - balta TB 102 vai ekvivalents</t>
  </si>
  <si>
    <t>Polistirols EPS60  100mm biezumā  (λd=0,039 W/m*K) vai ekvivalents</t>
  </si>
  <si>
    <t>Automātiskais atgaisotājs komplektā ar pretvārstu balts 1/2'' 90gr. FLAMCO FLEXVENT DN15 vai ekvivalents</t>
  </si>
  <si>
    <t>Balansēšanas ventilis "Danfoss" MSV-BD DN15 vai ekvivalents</t>
  </si>
  <si>
    <t>Balansēšanas ventilis "Danfoss" MSV-BD DN50 vai ekvivalents</t>
  </si>
  <si>
    <t>Cirkulācijas sūknis Magna1 25-80, Grundfoss DN25 vai ekvivalents</t>
  </si>
  <si>
    <t>"PURMO Compact" C11-500-600  ar atgaisotāju un korķi vai ekvivalents</t>
  </si>
  <si>
    <t>"PURMO Compact" C11-500-700  ar atgaisotāju un korķi vai ekvivalents</t>
  </si>
  <si>
    <t>"PURMO Compact" C11-500-800   ar atgaisotāju un korķi vai ekvivalents</t>
  </si>
  <si>
    <t>"PURMO Compact" C11-500-900  ar atgaisotāju un korķi vai ekvivalents</t>
  </si>
  <si>
    <t>"PURMO Compact" C11-500-1000  ar atgaisotāju un korķi vai ekvivalents</t>
  </si>
  <si>
    <t>"PURMO Compact" C11-500-1100  ar atgaisotāju un korķi vai ekvivalents</t>
  </si>
  <si>
    <t>"PURMO Compact" C22-500-600  ar atgaisotāju un korķi vai ekvivalents</t>
  </si>
  <si>
    <t>"PURMO Compact" C22-500-700 ar atgaisotāju un korķi vai ekvivalents</t>
  </si>
  <si>
    <t>"PURMO Compact" C22-500-800 ar atgaisotāju un korķi vai ekvivalents</t>
  </si>
  <si>
    <t>"PURMO Compact" C22-500-1000 ar atgaisotāju un korķi vai ekvivalents</t>
  </si>
  <si>
    <t>"PURMO Compact" C22-500-900  ar atgaisotāju un korķi vai ekvivalents</t>
  </si>
  <si>
    <t>"PURMO Compact" C22-900-800  ar atgaisotāju un korķi vai ekvivalents</t>
  </si>
  <si>
    <t>Termostatiskais vārsts "Danfoss" RA-G  DN15 vai ekvivalents</t>
  </si>
  <si>
    <t>Termostatiskā vārsta galva "Danfoss" RA-2990 vai ekvivalents</t>
  </si>
  <si>
    <t>Termostatiskā vārsta galva "Danfoss" RA-2920 vai ekvivalents</t>
  </si>
  <si>
    <t>Siltumizolācija "Isover" KK-ALC 15x50 vai ekvivalents</t>
  </si>
  <si>
    <t>Siltumizolācija "Isover" KK-ALC 18x50 vai ekvivalents</t>
  </si>
  <si>
    <t>Siltumizolācija "Isover" KK-ALC 22x50 vai ekvivalents</t>
  </si>
  <si>
    <t>Siltumizolācija "Isover" KK-ALC 28x50 vai ekvivalents</t>
  </si>
  <si>
    <t>Siltumizolācija "Isover" KK-ALC 35x50 vai ekvivalents</t>
  </si>
  <si>
    <t>Siltumizolācija "Isover" KK-ALC 42x50 vai ekvivalents</t>
  </si>
  <si>
    <t>Siltumizolācija "Isover" KK-ALC 54x60 vai ekvivalents</t>
  </si>
  <si>
    <t xml:space="preserve">Alokatori (Siltuma maksas sadalītājs Sontex tērauda paneļu, čuguna vai alumīnija sekciju sildķermeņiem vai ekvivalents) </t>
  </si>
  <si>
    <t>Datu uztvērējs Sontex vai ekvivalents</t>
  </si>
  <si>
    <t>Zibens uztvērēja galva LAP-CK 070 vai ekvivalents</t>
  </si>
  <si>
    <t>Pārspriegumu aizsardzības modulis 3F B16/100kA vai ekvivalents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</si>
</sst>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0\ _-;\-* #,##0.00\ _-;_-* &quot;-&quot;??\ _-;_-@_-"/>
    <numFmt numFmtId="167" formatCode="_(* #,##0.00000_);_(* \(#,##0.00000\);_(* &quot;-&quot;??_);_(@_)"/>
    <numFmt numFmtId="168" formatCode="_(* #,##0_);_(* \(#,##0\);_(* &quot;-&quot;??_);_(@_)"/>
    <numFmt numFmtId="169" formatCode="_-* #,##0\ _-;\-* #,##0\ _-;_-* &quot;-&quot;??\ _-;_-@_-"/>
    <numFmt numFmtId="170" formatCode="0.000"/>
    <numFmt numFmtId="171" formatCode="#.00"/>
    <numFmt numFmtId="172" formatCode="m&quot;ont&quot;h\ d&quot;, &quot;yyyy"/>
    <numFmt numFmtId="173" formatCode="#."/>
  </numFmts>
  <fonts count="80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10"/>
      <color indexed="12"/>
      <name val="Tahoma"/>
      <family val="2"/>
      <charset val="186"/>
    </font>
    <font>
      <b/>
      <i/>
      <sz val="11"/>
      <color indexed="10"/>
      <name val="Tahoma"/>
      <family val="2"/>
      <charset val="186"/>
    </font>
    <font>
      <sz val="8"/>
      <name val="Tahoma"/>
      <family val="2"/>
    </font>
    <font>
      <sz val="9"/>
      <name val="Tahoma"/>
      <family val="2"/>
    </font>
    <font>
      <sz val="8"/>
      <name val="Arial"/>
      <family val="2"/>
      <charset val="186"/>
    </font>
    <font>
      <sz val="9"/>
      <name val="Tahoma"/>
      <family val="2"/>
      <charset val="186"/>
    </font>
    <font>
      <sz val="10"/>
      <name val="Helv"/>
    </font>
    <font>
      <b/>
      <i/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86"/>
    </font>
    <font>
      <b/>
      <sz val="9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10"/>
      <name val="Tahoma"/>
      <family val="2"/>
      <charset val="186"/>
    </font>
    <font>
      <b/>
      <sz val="11"/>
      <color indexed="10"/>
      <name val="Tahoma"/>
      <family val="2"/>
    </font>
    <font>
      <b/>
      <sz val="10"/>
      <color indexed="10"/>
      <name val="Tahoma"/>
      <family val="2"/>
    </font>
    <font>
      <b/>
      <sz val="10"/>
      <color indexed="10"/>
      <name val="Tahoma"/>
      <family val="2"/>
      <charset val="186"/>
    </font>
    <font>
      <b/>
      <i/>
      <sz val="11"/>
      <color rgb="FFFF0000"/>
      <name val="Tahoma"/>
      <family val="2"/>
      <charset val="186"/>
    </font>
    <font>
      <sz val="10"/>
      <name val="MS Sans Serif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"/>
      <color indexed="8"/>
      <name val="Courier New"/>
      <family val="1"/>
      <charset val="186"/>
    </font>
    <font>
      <sz val="11"/>
      <color indexed="8"/>
      <name val="Calibri"/>
      <family val="2"/>
      <charset val="1"/>
    </font>
    <font>
      <b/>
      <sz val="1"/>
      <color indexed="8"/>
      <name val="Courier New"/>
      <family val="1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3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i/>
      <u/>
      <sz val="11"/>
      <color indexed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u/>
      <sz val="11"/>
      <color rgb="FF0000FF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name val="Tahoma"/>
      <family val="2"/>
      <charset val="186"/>
    </font>
    <font>
      <sz val="11"/>
      <name val="Arial"/>
      <family val="2"/>
      <charset val="186"/>
    </font>
    <font>
      <b/>
      <sz val="11"/>
      <name val="Tahoma"/>
      <family val="2"/>
      <charset val="186"/>
    </font>
    <font>
      <i/>
      <u/>
      <sz val="11"/>
      <color indexed="12"/>
      <name val="Times New Roman"/>
      <family val="1"/>
      <charset val="186"/>
    </font>
    <font>
      <b/>
      <i/>
      <sz val="20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76">
    <xf numFmtId="0" fontId="0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164" fontId="15" fillId="0" borderId="0" applyFont="0" applyFill="0" applyBorder="0" applyAlignment="0" applyProtection="0"/>
    <xf numFmtId="0" fontId="15" fillId="0" borderId="0"/>
    <xf numFmtId="0" fontId="28" fillId="0" borderId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3" borderId="0">
      <alignment vertical="center" wrapText="1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9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20" applyNumberFormat="0" applyAlignment="0" applyProtection="0"/>
    <xf numFmtId="0" fontId="33" fillId="0" borderId="0" applyNumberFormat="0" applyFill="0" applyBorder="0" applyAlignment="0" applyProtection="0"/>
    <xf numFmtId="171" fontId="2" fillId="0" borderId="0" applyFill="0" applyBorder="0" applyAlignment="0" applyProtection="0"/>
    <xf numFmtId="172" fontId="34" fillId="0" borderId="0">
      <protection locked="0"/>
    </xf>
    <xf numFmtId="0" fontId="35" fillId="0" borderId="0"/>
    <xf numFmtId="0" fontId="30" fillId="0" borderId="0"/>
    <xf numFmtId="171" fontId="34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0" fontId="37" fillId="11" borderId="20" applyNumberFormat="0" applyAlignment="0" applyProtection="0"/>
    <xf numFmtId="0" fontId="38" fillId="22" borderId="25" applyNumberFormat="0" applyAlignment="0" applyProtection="0"/>
    <xf numFmtId="0" fontId="39" fillId="0" borderId="26" applyNumberFormat="0" applyFill="0" applyAlignment="0" applyProtection="0"/>
    <xf numFmtId="0" fontId="40" fillId="8" borderId="0" applyNumberFormat="0" applyBorder="0" applyAlignment="0" applyProtection="0"/>
    <xf numFmtId="0" fontId="41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23" borderId="21" applyNumberForma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2" fillId="25" borderId="28" applyNumberFormat="0" applyFont="0" applyAlignment="0" applyProtection="0"/>
    <xf numFmtId="0" fontId="45" fillId="0" borderId="27" applyNumberFormat="0" applyFill="0" applyAlignment="0" applyProtection="0"/>
    <xf numFmtId="0" fontId="46" fillId="7" borderId="0" applyNumberFormat="0" applyBorder="0" applyAlignment="0" applyProtection="0"/>
    <xf numFmtId="0" fontId="11" fillId="0" borderId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2" fillId="0" borderId="0"/>
    <xf numFmtId="171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71" fontId="2" fillId="0" borderId="0" applyFill="0" applyBorder="0" applyAlignment="0" applyProtection="0"/>
    <xf numFmtId="0" fontId="2" fillId="0" borderId="0"/>
    <xf numFmtId="0" fontId="1" fillId="0" borderId="0"/>
    <xf numFmtId="171" fontId="2" fillId="0" borderId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71" fontId="2" fillId="0" borderId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71" fontId="2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459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/>
    <xf numFmtId="0" fontId="13" fillId="0" borderId="0" xfId="0" applyFont="1" applyAlignment="1">
      <alignment horizontal="right" wrapText="1"/>
    </xf>
    <xf numFmtId="4" fontId="3" fillId="0" borderId="0" xfId="0" applyNumberFormat="1" applyFont="1" applyFill="1" applyBorder="1"/>
    <xf numFmtId="0" fontId="14" fillId="0" borderId="0" xfId="0" applyFont="1" applyAlignment="1">
      <alignment vertical="center"/>
    </xf>
    <xf numFmtId="164" fontId="5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3" fillId="0" borderId="0" xfId="1" applyFont="1" applyFill="1" applyBorder="1"/>
    <xf numFmtId="164" fontId="17" fillId="0" borderId="0" xfId="1" applyFont="1" applyFill="1" applyBorder="1"/>
    <xf numFmtId="43" fontId="3" fillId="0" borderId="0" xfId="0" applyNumberFormat="1" applyFont="1" applyFill="1" applyBorder="1"/>
    <xf numFmtId="166" fontId="3" fillId="0" borderId="0" xfId="0" applyNumberFormat="1" applyFont="1" applyBorder="1"/>
    <xf numFmtId="0" fontId="21" fillId="0" borderId="0" xfId="0" applyFont="1"/>
    <xf numFmtId="166" fontId="3" fillId="0" borderId="0" xfId="0" applyNumberFormat="1" applyFont="1" applyFill="1" applyBorder="1"/>
    <xf numFmtId="164" fontId="3" fillId="0" borderId="0" xfId="0" applyNumberFormat="1" applyFont="1" applyFill="1" applyBorder="1"/>
    <xf numFmtId="0" fontId="23" fillId="0" borderId="0" xfId="0" applyFont="1" applyBorder="1"/>
    <xf numFmtId="0" fontId="23" fillId="0" borderId="0" xfId="0" applyFont="1" applyFill="1" applyBorder="1"/>
    <xf numFmtId="0" fontId="11" fillId="0" borderId="0" xfId="0" applyFont="1" applyBorder="1"/>
    <xf numFmtId="0" fontId="20" fillId="0" borderId="0" xfId="0" applyFont="1" applyAlignment="1">
      <alignment vertical="center"/>
    </xf>
    <xf numFmtId="0" fontId="19" fillId="0" borderId="0" xfId="0" applyFont="1" applyFill="1" applyBorder="1"/>
    <xf numFmtId="0" fontId="19" fillId="0" borderId="0" xfId="0" applyFont="1"/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5" applyFont="1" applyFill="1" applyBorder="1"/>
    <xf numFmtId="0" fontId="15" fillId="0" borderId="0" xfId="5"/>
    <xf numFmtId="0" fontId="10" fillId="0" borderId="0" xfId="5" applyFont="1" applyFill="1" applyBorder="1"/>
    <xf numFmtId="0" fontId="15" fillId="0" borderId="0" xfId="5"/>
    <xf numFmtId="0" fontId="6" fillId="0" borderId="0" xfId="0" applyFont="1" applyFill="1" applyBorder="1" applyAlignment="1">
      <alignment horizontal="right"/>
    </xf>
    <xf numFmtId="164" fontId="26" fillId="0" borderId="0" xfId="1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Fill="1"/>
    <xf numFmtId="0" fontId="20" fillId="0" borderId="0" xfId="0" applyFont="1" applyFill="1" applyBorder="1"/>
    <xf numFmtId="49" fontId="20" fillId="0" borderId="0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 applyFill="1" applyBorder="1"/>
    <xf numFmtId="0" fontId="0" fillId="0" borderId="0" xfId="0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3" fillId="0" borderId="0" xfId="1" applyFont="1" applyFill="1" applyBorder="1"/>
    <xf numFmtId="0" fontId="22" fillId="0" borderId="0" xfId="0" applyFont="1" applyAlignment="1">
      <alignment vertical="top" wrapText="1"/>
    </xf>
    <xf numFmtId="0" fontId="20" fillId="2" borderId="0" xfId="0" applyFont="1" applyFill="1" applyBorder="1" applyAlignment="1">
      <alignment vertical="center"/>
    </xf>
    <xf numFmtId="164" fontId="8" fillId="0" borderId="0" xfId="8" applyFont="1" applyFill="1" applyBorder="1" applyAlignment="1">
      <alignment horizontal="center"/>
    </xf>
    <xf numFmtId="164" fontId="3" fillId="0" borderId="0" xfId="8" applyFont="1" applyFill="1" applyBorder="1" applyAlignment="1">
      <alignment horizontal="center"/>
    </xf>
    <xf numFmtId="164" fontId="26" fillId="0" borderId="0" xfId="1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49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Fill="1" applyAlignment="1">
      <alignment vertical="center"/>
    </xf>
    <xf numFmtId="0" fontId="52" fillId="0" borderId="0" xfId="0" applyFont="1" applyAlignment="1">
      <alignment horizontal="right"/>
    </xf>
    <xf numFmtId="4" fontId="52" fillId="0" borderId="0" xfId="0" applyNumberFormat="1" applyFont="1"/>
    <xf numFmtId="49" fontId="53" fillId="0" borderId="8" xfId="0" applyNumberFormat="1" applyFont="1" applyFill="1" applyBorder="1" applyAlignment="1">
      <alignment horizontal="center" vertical="center"/>
    </xf>
    <xf numFmtId="49" fontId="53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justify" vertical="center"/>
    </xf>
    <xf numFmtId="4" fontId="53" fillId="0" borderId="2" xfId="0" applyNumberFormat="1" applyFont="1" applyFill="1" applyBorder="1" applyAlignment="1">
      <alignment horizontal="right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50" fillId="0" borderId="0" xfId="0" applyNumberFormat="1" applyFont="1" applyAlignment="1">
      <alignment vertical="center"/>
    </xf>
    <xf numFmtId="49" fontId="53" fillId="0" borderId="5" xfId="0" applyNumberFormat="1" applyFont="1" applyFill="1" applyBorder="1" applyAlignment="1">
      <alignment horizontal="center" vertical="center"/>
    </xf>
    <xf numFmtId="49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justify" vertical="center"/>
    </xf>
    <xf numFmtId="4" fontId="53" fillId="0" borderId="1" xfId="0" applyNumberFormat="1" applyFont="1" applyFill="1" applyBorder="1" applyAlignment="1">
      <alignment horizontal="right" vertical="center"/>
    </xf>
    <xf numFmtId="4" fontId="50" fillId="0" borderId="1" xfId="0" applyNumberFormat="1" applyFont="1" applyFill="1" applyBorder="1" applyAlignment="1">
      <alignment horizontal="center" vertical="center"/>
    </xf>
    <xf numFmtId="49" fontId="50" fillId="0" borderId="5" xfId="0" applyNumberFormat="1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horizontal="center" vertical="center"/>
    </xf>
    <xf numFmtId="49" fontId="53" fillId="0" borderId="9" xfId="0" applyNumberFormat="1" applyFont="1" applyFill="1" applyBorder="1" applyAlignment="1">
      <alignment horizontal="center" vertical="center"/>
    </xf>
    <xf numFmtId="49" fontId="53" fillId="0" borderId="6" xfId="0" applyNumberFormat="1" applyFont="1" applyFill="1" applyBorder="1" applyAlignment="1">
      <alignment horizontal="center" vertical="center"/>
    </xf>
    <xf numFmtId="49" fontId="50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right" vertical="center"/>
    </xf>
    <xf numFmtId="164" fontId="53" fillId="0" borderId="0" xfId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/>
    </xf>
    <xf numFmtId="4" fontId="53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center" vertical="center"/>
    </xf>
    <xf numFmtId="167" fontId="53" fillId="0" borderId="0" xfId="4" applyNumberFormat="1" applyFont="1" applyFill="1" applyBorder="1" applyAlignment="1">
      <alignment horizontal="center" vertical="center"/>
    </xf>
    <xf numFmtId="166" fontId="50" fillId="0" borderId="0" xfId="0" applyNumberFormat="1" applyFont="1" applyFill="1" applyBorder="1" applyAlignment="1">
      <alignment horizontal="left"/>
    </xf>
    <xf numFmtId="4" fontId="22" fillId="0" borderId="0" xfId="0" applyNumberFormat="1" applyFont="1" applyAlignment="1">
      <alignment vertical="center"/>
    </xf>
    <xf numFmtId="0" fontId="53" fillId="0" borderId="36" xfId="0" applyFont="1" applyFill="1" applyBorder="1" applyAlignment="1">
      <alignment horizontal="center" vertical="center" wrapText="1"/>
    </xf>
    <xf numFmtId="49" fontId="50" fillId="0" borderId="38" xfId="0" applyNumberFormat="1" applyFont="1" applyFill="1" applyBorder="1" applyAlignment="1">
      <alignment horizontal="center" vertical="center"/>
    </xf>
    <xf numFmtId="49" fontId="50" fillId="0" borderId="35" xfId="0" applyNumberFormat="1" applyFont="1" applyFill="1" applyBorder="1" applyAlignment="1">
      <alignment horizontal="center" vertical="center"/>
    </xf>
    <xf numFmtId="1" fontId="50" fillId="0" borderId="1" xfId="0" applyNumberFormat="1" applyFont="1" applyFill="1" applyBorder="1" applyAlignment="1">
      <alignment horizontal="center" vertical="center"/>
    </xf>
    <xf numFmtId="1" fontId="50" fillId="0" borderId="2" xfId="0" applyNumberFormat="1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justify" vertical="center"/>
    </xf>
    <xf numFmtId="4" fontId="53" fillId="0" borderId="6" xfId="0" applyNumberFormat="1" applyFont="1" applyFill="1" applyBorder="1" applyAlignment="1">
      <alignment horizontal="right" vertical="center"/>
    </xf>
    <xf numFmtId="4" fontId="50" fillId="0" borderId="6" xfId="0" applyNumberFormat="1" applyFont="1" applyFill="1" applyBorder="1" applyAlignment="1">
      <alignment horizontal="center" vertical="center"/>
    </xf>
    <xf numFmtId="1" fontId="50" fillId="0" borderId="6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5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/>
    </xf>
    <xf numFmtId="4" fontId="22" fillId="0" borderId="0" xfId="0" applyNumberFormat="1" applyFont="1" applyAlignment="1">
      <alignment horizontal="right" vertical="center"/>
    </xf>
    <xf numFmtId="4" fontId="22" fillId="0" borderId="32" xfId="0" applyNumberFormat="1" applyFont="1" applyFill="1" applyBorder="1" applyAlignment="1">
      <alignment horizontal="center" vertical="center"/>
    </xf>
    <xf numFmtId="4" fontId="22" fillId="0" borderId="40" xfId="0" applyNumberFormat="1" applyFont="1" applyFill="1" applyBorder="1" applyAlignment="1">
      <alignment horizontal="center" vertical="center"/>
    </xf>
    <xf numFmtId="4" fontId="22" fillId="0" borderId="40" xfId="0" applyNumberFormat="1" applyFont="1" applyBorder="1" applyAlignment="1">
      <alignment vertical="center"/>
    </xf>
    <xf numFmtId="4" fontId="59" fillId="0" borderId="0" xfId="0" applyNumberFormat="1" applyFont="1" applyAlignment="1">
      <alignment horizontal="left" vertical="center"/>
    </xf>
    <xf numFmtId="4" fontId="59" fillId="0" borderId="0" xfId="0" applyNumberFormat="1" applyFont="1" applyAlignment="1">
      <alignment vertical="center"/>
    </xf>
    <xf numFmtId="4" fontId="60" fillId="0" borderId="0" xfId="0" applyNumberFormat="1" applyFont="1" applyAlignment="1"/>
    <xf numFmtId="4" fontId="59" fillId="0" borderId="32" xfId="0" applyNumberFormat="1" applyFont="1" applyBorder="1" applyAlignment="1">
      <alignment horizontal="left" vertical="center"/>
    </xf>
    <xf numFmtId="4" fontId="53" fillId="0" borderId="3" xfId="0" applyNumberFormat="1" applyFont="1" applyBorder="1" applyAlignment="1">
      <alignment horizontal="center" vertical="center"/>
    </xf>
    <xf numFmtId="4" fontId="53" fillId="0" borderId="4" xfId="0" applyNumberFormat="1" applyFont="1" applyBorder="1" applyAlignment="1">
      <alignment horizontal="center" vertical="center"/>
    </xf>
    <xf numFmtId="4" fontId="53" fillId="0" borderId="7" xfId="0" applyNumberFormat="1" applyFont="1" applyBorder="1" applyAlignment="1">
      <alignment horizontal="center" vertical="center"/>
    </xf>
    <xf numFmtId="164" fontId="53" fillId="0" borderId="30" xfId="1" applyFont="1" applyFill="1" applyBorder="1" applyAlignment="1">
      <alignment vertical="center"/>
    </xf>
    <xf numFmtId="168" fontId="50" fillId="0" borderId="31" xfId="0" applyNumberFormat="1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164" fontId="50" fillId="0" borderId="0" xfId="0" applyNumberFormat="1" applyFont="1" applyBorder="1" applyAlignment="1">
      <alignment vertical="center"/>
    </xf>
    <xf numFmtId="4" fontId="50" fillId="0" borderId="0" xfId="0" applyNumberFormat="1" applyFont="1" applyBorder="1" applyAlignment="1">
      <alignment vertical="center"/>
    </xf>
    <xf numFmtId="164" fontId="50" fillId="0" borderId="0" xfId="1" applyFont="1" applyBorder="1" applyAlignment="1"/>
    <xf numFmtId="0" fontId="50" fillId="0" borderId="0" xfId="0" applyFont="1" applyFill="1" applyBorder="1" applyAlignment="1">
      <alignment vertical="center"/>
    </xf>
    <xf numFmtId="0" fontId="53" fillId="0" borderId="46" xfId="0" applyFont="1" applyFill="1" applyBorder="1" applyAlignment="1">
      <alignment horizontal="right" vertical="center"/>
    </xf>
    <xf numFmtId="0" fontId="55" fillId="0" borderId="17" xfId="0" applyFont="1" applyFill="1" applyBorder="1" applyAlignment="1">
      <alignment horizontal="right" vertical="center"/>
    </xf>
    <xf numFmtId="0" fontId="53" fillId="0" borderId="17" xfId="0" applyFont="1" applyFill="1" applyBorder="1" applyAlignment="1">
      <alignment horizontal="right" vertical="center"/>
    </xf>
    <xf numFmtId="0" fontId="53" fillId="0" borderId="19" xfId="0" applyFont="1" applyFill="1" applyBorder="1" applyAlignment="1">
      <alignment horizontal="right" vertical="center"/>
    </xf>
    <xf numFmtId="164" fontId="53" fillId="0" borderId="45" xfId="1" applyFont="1" applyFill="1" applyBorder="1" applyAlignment="1">
      <alignment vertical="center"/>
    </xf>
    <xf numFmtId="164" fontId="53" fillId="0" borderId="39" xfId="1" applyFont="1" applyFill="1" applyBorder="1" applyAlignment="1">
      <alignment vertical="center"/>
    </xf>
    <xf numFmtId="4" fontId="53" fillId="0" borderId="47" xfId="0" applyNumberFormat="1" applyFont="1" applyFill="1" applyBorder="1" applyAlignment="1">
      <alignment horizontal="center" vertical="center"/>
    </xf>
    <xf numFmtId="4" fontId="55" fillId="0" borderId="48" xfId="0" applyNumberFormat="1" applyFont="1" applyFill="1" applyBorder="1" applyAlignment="1">
      <alignment horizontal="center" vertical="center"/>
    </xf>
    <xf numFmtId="4" fontId="53" fillId="0" borderId="48" xfId="0" applyNumberFormat="1" applyFont="1" applyFill="1" applyBorder="1" applyAlignment="1">
      <alignment horizontal="center" vertical="center"/>
    </xf>
    <xf numFmtId="4" fontId="53" fillId="0" borderId="37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2" fillId="0" borderId="0" xfId="175" applyFont="1" applyFill="1" applyBorder="1" applyAlignment="1"/>
    <xf numFmtId="49" fontId="22" fillId="0" borderId="32" xfId="175" applyNumberFormat="1" applyFont="1" applyFill="1" applyBorder="1" applyAlignment="1">
      <alignment wrapText="1"/>
    </xf>
    <xf numFmtId="0" fontId="62" fillId="0" borderId="0" xfId="0" applyFont="1"/>
    <xf numFmtId="0" fontId="22" fillId="0" borderId="0" xfId="175" applyFont="1" applyFill="1" applyBorder="1" applyAlignment="1">
      <alignment vertical="top"/>
    </xf>
    <xf numFmtId="0" fontId="61" fillId="0" borderId="32" xfId="0" applyFont="1" applyBorder="1"/>
    <xf numFmtId="0" fontId="22" fillId="0" borderId="33" xfId="175" applyFont="1" applyFill="1" applyBorder="1" applyAlignment="1">
      <alignment vertical="top"/>
    </xf>
    <xf numFmtId="166" fontId="0" fillId="0" borderId="0" xfId="0" applyNumberFormat="1"/>
    <xf numFmtId="0" fontId="27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3" fontId="22" fillId="0" borderId="52" xfId="0" applyNumberFormat="1" applyFont="1" applyBorder="1" applyAlignment="1">
      <alignment horizontal="center" vertical="center" wrapText="1"/>
    </xf>
    <xf numFmtId="3" fontId="22" fillId="0" borderId="53" xfId="0" applyNumberFormat="1" applyFont="1" applyBorder="1" applyAlignment="1">
      <alignment horizontal="center" vertical="center" wrapText="1"/>
    </xf>
    <xf numFmtId="3" fontId="22" fillId="0" borderId="53" xfId="0" applyNumberFormat="1" applyFont="1" applyFill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54" xfId="0" applyNumberFormat="1" applyFont="1" applyBorder="1" applyAlignment="1">
      <alignment horizontal="center" vertical="center"/>
    </xf>
    <xf numFmtId="0" fontId="22" fillId="0" borderId="0" xfId="0" applyFont="1" applyFill="1" applyBorder="1"/>
    <xf numFmtId="164" fontId="22" fillId="0" borderId="0" xfId="1" applyFont="1" applyFill="1" applyBorder="1" applyAlignment="1">
      <alignment horizontal="center"/>
    </xf>
    <xf numFmtId="0" fontId="22" fillId="0" borderId="0" xfId="0" applyFont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59" fillId="0" borderId="2" xfId="0" applyFont="1" applyFill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166" fontId="59" fillId="0" borderId="2" xfId="0" applyNumberFormat="1" applyFont="1" applyFill="1" applyBorder="1"/>
    <xf numFmtId="166" fontId="51" fillId="0" borderId="2" xfId="0" applyNumberFormat="1" applyFont="1" applyFill="1" applyBorder="1"/>
    <xf numFmtId="164" fontId="64" fillId="0" borderId="3" xfId="1" applyFont="1" applyFill="1" applyBorder="1"/>
    <xf numFmtId="0" fontId="65" fillId="0" borderId="8" xfId="0" applyFont="1" applyFill="1" applyBorder="1" applyAlignment="1">
      <alignment horizontal="left"/>
    </xf>
    <xf numFmtId="0" fontId="65" fillId="0" borderId="2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2" fontId="51" fillId="0" borderId="2" xfId="0" applyNumberFormat="1" applyFont="1" applyFill="1" applyBorder="1" applyAlignment="1">
      <alignment horizontal="center"/>
    </xf>
    <xf numFmtId="2" fontId="64" fillId="0" borderId="2" xfId="0" applyNumberFormat="1" applyFont="1" applyFill="1" applyBorder="1" applyAlignment="1">
      <alignment horizontal="center"/>
    </xf>
    <xf numFmtId="0" fontId="59" fillId="0" borderId="3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left" vertical="center"/>
    </xf>
    <xf numFmtId="0" fontId="59" fillId="0" borderId="50" xfId="0" applyFont="1" applyFill="1" applyBorder="1" applyAlignment="1">
      <alignment horizontal="center" vertical="center"/>
    </xf>
    <xf numFmtId="2" fontId="59" fillId="0" borderId="50" xfId="0" applyNumberFormat="1" applyFont="1" applyFill="1" applyBorder="1" applyAlignment="1">
      <alignment horizontal="center" vertical="center"/>
    </xf>
    <xf numFmtId="166" fontId="59" fillId="0" borderId="50" xfId="0" applyNumberFormat="1" applyFont="1" applyFill="1" applyBorder="1" applyAlignment="1">
      <alignment horizontal="center" vertical="center"/>
    </xf>
    <xf numFmtId="166" fontId="59" fillId="0" borderId="51" xfId="0" applyNumberFormat="1" applyFont="1" applyFill="1" applyBorder="1" applyAlignment="1">
      <alignment horizontal="center" vertical="center"/>
    </xf>
    <xf numFmtId="0" fontId="59" fillId="0" borderId="50" xfId="5" applyFont="1" applyFill="1" applyBorder="1" applyAlignment="1">
      <alignment vertical="center"/>
    </xf>
    <xf numFmtId="0" fontId="59" fillId="0" borderId="50" xfId="5" applyFont="1" applyFill="1" applyBorder="1" applyAlignment="1">
      <alignment horizontal="center" vertical="center"/>
    </xf>
    <xf numFmtId="165" fontId="59" fillId="0" borderId="50" xfId="5" applyNumberFormat="1" applyFont="1" applyFill="1" applyBorder="1" applyAlignment="1">
      <alignment horizontal="center" vertical="center"/>
    </xf>
    <xf numFmtId="2" fontId="59" fillId="0" borderId="50" xfId="5" applyNumberFormat="1" applyFont="1" applyFill="1" applyBorder="1" applyAlignment="1">
      <alignment horizontal="center" vertical="center"/>
    </xf>
    <xf numFmtId="164" fontId="59" fillId="0" borderId="50" xfId="4" applyFont="1" applyFill="1" applyBorder="1" applyAlignment="1">
      <alignment horizontal="center" vertical="center"/>
    </xf>
    <xf numFmtId="166" fontId="59" fillId="0" borderId="50" xfId="5" applyNumberFormat="1" applyFont="1" applyFill="1" applyBorder="1" applyAlignment="1">
      <alignment horizontal="center" vertical="center"/>
    </xf>
    <xf numFmtId="165" fontId="59" fillId="0" borderId="50" xfId="0" applyNumberFormat="1" applyFont="1" applyFill="1" applyBorder="1" applyAlignment="1">
      <alignment horizontal="center" vertical="center"/>
    </xf>
    <xf numFmtId="16" fontId="51" fillId="0" borderId="50" xfId="5" applyNumberFormat="1" applyFont="1" applyFill="1" applyBorder="1" applyAlignment="1">
      <alignment horizontal="left" vertical="center"/>
    </xf>
    <xf numFmtId="0" fontId="59" fillId="0" borderId="50" xfId="5" applyFont="1" applyFill="1" applyBorder="1" applyAlignment="1">
      <alignment horizontal="center" vertical="center" wrapText="1"/>
    </xf>
    <xf numFmtId="170" fontId="59" fillId="0" borderId="50" xfId="5" applyNumberFormat="1" applyFont="1" applyFill="1" applyBorder="1" applyAlignment="1">
      <alignment horizontal="center" vertical="center"/>
    </xf>
    <xf numFmtId="164" fontId="59" fillId="0" borderId="50" xfId="1" applyFont="1" applyFill="1" applyBorder="1" applyAlignment="1">
      <alignment horizontal="center" vertical="center"/>
    </xf>
    <xf numFmtId="16" fontId="51" fillId="0" borderId="53" xfId="5" applyNumberFormat="1" applyFont="1" applyFill="1" applyBorder="1" applyAlignment="1">
      <alignment horizontal="left" vertical="center"/>
    </xf>
    <xf numFmtId="0" fontId="59" fillId="0" borderId="53" xfId="5" applyFont="1" applyFill="1" applyBorder="1" applyAlignment="1">
      <alignment horizontal="center" vertical="center"/>
    </xf>
    <xf numFmtId="2" fontId="59" fillId="0" borderId="53" xfId="5" applyNumberFormat="1" applyFont="1" applyFill="1" applyBorder="1" applyAlignment="1">
      <alignment horizontal="center" vertical="center"/>
    </xf>
    <xf numFmtId="2" fontId="59" fillId="0" borderId="53" xfId="0" applyNumberFormat="1" applyFont="1" applyFill="1" applyBorder="1" applyAlignment="1">
      <alignment horizontal="center" vertical="center"/>
    </xf>
    <xf numFmtId="164" fontId="59" fillId="0" borderId="53" xfId="4" applyFont="1" applyFill="1" applyBorder="1" applyAlignment="1">
      <alignment horizontal="center" vertical="center"/>
    </xf>
    <xf numFmtId="166" fontId="59" fillId="0" borderId="53" xfId="5" applyNumberFormat="1" applyFont="1" applyFill="1" applyBorder="1" applyAlignment="1">
      <alignment horizontal="center" vertical="center"/>
    </xf>
    <xf numFmtId="166" fontId="59" fillId="0" borderId="53" xfId="0" applyNumberFormat="1" applyFont="1" applyFill="1" applyBorder="1" applyAlignment="1">
      <alignment horizontal="center" vertical="center"/>
    </xf>
    <xf numFmtId="166" fontId="59" fillId="0" borderId="54" xfId="0" applyNumberFormat="1" applyFont="1" applyFill="1" applyBorder="1" applyAlignment="1">
      <alignment horizontal="center" vertical="center"/>
    </xf>
    <xf numFmtId="0" fontId="59" fillId="0" borderId="35" xfId="0" applyFont="1" applyFill="1" applyBorder="1"/>
    <xf numFmtId="0" fontId="59" fillId="0" borderId="50" xfId="0" applyFont="1" applyBorder="1"/>
    <xf numFmtId="166" fontId="51" fillId="0" borderId="50" xfId="0" applyNumberFormat="1" applyFont="1" applyBorder="1"/>
    <xf numFmtId="164" fontId="51" fillId="0" borderId="51" xfId="4" applyFont="1" applyFill="1" applyBorder="1"/>
    <xf numFmtId="0" fontId="59" fillId="0" borderId="50" xfId="0" applyFont="1" applyFill="1" applyBorder="1"/>
    <xf numFmtId="0" fontId="59" fillId="0" borderId="52" xfId="0" applyFont="1" applyFill="1" applyBorder="1"/>
    <xf numFmtId="0" fontId="59" fillId="0" borderId="53" xfId="0" applyFont="1" applyFill="1" applyBorder="1"/>
    <xf numFmtId="164" fontId="59" fillId="0" borderId="53" xfId="1" applyFont="1" applyFill="1" applyBorder="1"/>
    <xf numFmtId="164" fontId="64" fillId="0" borderId="54" xfId="1" applyFont="1" applyFill="1" applyBorder="1"/>
    <xf numFmtId="0" fontId="69" fillId="0" borderId="0" xfId="0" applyFont="1" applyFill="1" applyBorder="1"/>
    <xf numFmtId="0" fontId="69" fillId="0" borderId="0" xfId="0" applyFont="1" applyFill="1" applyBorder="1" applyAlignment="1">
      <alignment horizontal="center"/>
    </xf>
    <xf numFmtId="2" fontId="69" fillId="0" borderId="0" xfId="0" applyNumberFormat="1" applyFont="1" applyFill="1" applyBorder="1" applyAlignment="1">
      <alignment horizontal="center"/>
    </xf>
    <xf numFmtId="164" fontId="69" fillId="0" borderId="0" xfId="1" applyFont="1" applyFill="1" applyBorder="1" applyAlignment="1">
      <alignment horizontal="center"/>
    </xf>
    <xf numFmtId="166" fontId="69" fillId="0" borderId="0" xfId="0" applyNumberFormat="1" applyFont="1" applyFill="1" applyBorder="1" applyAlignment="1">
      <alignment horizontal="center"/>
    </xf>
    <xf numFmtId="0" fontId="59" fillId="0" borderId="0" xfId="175" applyFont="1" applyFill="1" applyBorder="1" applyAlignment="1"/>
    <xf numFmtId="0" fontId="70" fillId="0" borderId="0" xfId="0" applyFont="1" applyAlignment="1">
      <alignment vertical="center"/>
    </xf>
    <xf numFmtId="49" fontId="59" fillId="0" borderId="32" xfId="175" applyNumberFormat="1" applyFont="1" applyFill="1" applyBorder="1" applyAlignment="1">
      <alignment wrapText="1"/>
    </xf>
    <xf numFmtId="0" fontId="70" fillId="0" borderId="0" xfId="0" applyFont="1"/>
    <xf numFmtId="166" fontId="71" fillId="0" borderId="0" xfId="0" applyNumberFormat="1" applyFont="1" applyFill="1" applyBorder="1" applyAlignment="1">
      <alignment horizontal="left"/>
    </xf>
    <xf numFmtId="0" fontId="70" fillId="0" borderId="0" xfId="0" applyFont="1" applyBorder="1" applyAlignment="1">
      <alignment vertical="center"/>
    </xf>
    <xf numFmtId="0" fontId="70" fillId="0" borderId="0" xfId="0" applyFont="1" applyBorder="1"/>
    <xf numFmtId="0" fontId="59" fillId="0" borderId="0" xfId="175" applyFont="1" applyFill="1" applyBorder="1" applyAlignment="1">
      <alignment horizontal="center" vertical="center" wrapText="1"/>
    </xf>
    <xf numFmtId="0" fontId="51" fillId="0" borderId="0" xfId="175" applyFont="1" applyFill="1" applyBorder="1" applyAlignment="1">
      <alignment wrapText="1"/>
    </xf>
    <xf numFmtId="0" fontId="59" fillId="0" borderId="0" xfId="175" applyFont="1" applyFill="1" applyBorder="1" applyAlignment="1">
      <alignment horizontal="center" vertical="center" wrapText="1"/>
    </xf>
    <xf numFmtId="0" fontId="59" fillId="0" borderId="50" xfId="0" applyNumberFormat="1" applyFont="1" applyFill="1" applyBorder="1" applyAlignment="1">
      <alignment horizontal="left" wrapText="1"/>
    </xf>
    <xf numFmtId="0" fontId="59" fillId="0" borderId="50" xfId="5" applyNumberFormat="1" applyFont="1" applyFill="1" applyBorder="1" applyAlignment="1">
      <alignment horizontal="left" wrapText="1"/>
    </xf>
    <xf numFmtId="0" fontId="59" fillId="0" borderId="53" xfId="5" applyNumberFormat="1" applyFont="1" applyFill="1" applyBorder="1" applyAlignment="1">
      <alignment horizontal="left" wrapText="1"/>
    </xf>
    <xf numFmtId="0" fontId="59" fillId="0" borderId="49" xfId="0" applyFont="1" applyFill="1" applyBorder="1" applyAlignment="1">
      <alignment horizontal="left" vertical="center"/>
    </xf>
    <xf numFmtId="0" fontId="59" fillId="0" borderId="49" xfId="5" applyFont="1" applyFill="1" applyBorder="1" applyAlignment="1">
      <alignment horizontal="left" vertical="center"/>
    </xf>
    <xf numFmtId="16" fontId="59" fillId="0" borderId="49" xfId="5" applyNumberFormat="1" applyFont="1" applyFill="1" applyBorder="1" applyAlignment="1">
      <alignment horizontal="left" vertical="center"/>
    </xf>
    <xf numFmtId="16" fontId="59" fillId="0" borderId="52" xfId="5" applyNumberFormat="1" applyFont="1" applyFill="1" applyBorder="1" applyAlignment="1">
      <alignment horizontal="left" vertical="center"/>
    </xf>
    <xf numFmtId="0" fontId="65" fillId="0" borderId="50" xfId="0" applyFont="1" applyFill="1" applyBorder="1" applyAlignment="1">
      <alignment horizontal="left"/>
    </xf>
    <xf numFmtId="0" fontId="67" fillId="0" borderId="50" xfId="0" applyFont="1" applyBorder="1"/>
    <xf numFmtId="0" fontId="51" fillId="0" borderId="50" xfId="0" applyFont="1" applyFill="1" applyBorder="1" applyAlignment="1">
      <alignment horizontal="center"/>
    </xf>
    <xf numFmtId="2" fontId="51" fillId="0" borderId="50" xfId="0" applyNumberFormat="1" applyFont="1" applyFill="1" applyBorder="1" applyAlignment="1">
      <alignment horizontal="center"/>
    </xf>
    <xf numFmtId="2" fontId="59" fillId="0" borderId="50" xfId="0" applyNumberFormat="1" applyFont="1" applyFill="1" applyBorder="1" applyAlignment="1">
      <alignment horizontal="center"/>
    </xf>
    <xf numFmtId="0" fontId="59" fillId="0" borderId="50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left"/>
    </xf>
    <xf numFmtId="0" fontId="59" fillId="0" borderId="50" xfId="0" applyFont="1" applyFill="1" applyBorder="1" applyAlignment="1">
      <alignment wrapText="1"/>
    </xf>
    <xf numFmtId="164" fontId="59" fillId="0" borderId="50" xfId="1" applyFont="1" applyFill="1" applyBorder="1" applyAlignment="1">
      <alignment horizontal="center"/>
    </xf>
    <xf numFmtId="166" fontId="59" fillId="0" borderId="50" xfId="0" applyNumberFormat="1" applyFont="1" applyFill="1" applyBorder="1" applyAlignment="1">
      <alignment horizontal="center"/>
    </xf>
    <xf numFmtId="0" fontId="59" fillId="0" borderId="50" xfId="0" applyFont="1" applyFill="1" applyBorder="1" applyAlignment="1">
      <alignment vertical="center"/>
    </xf>
    <xf numFmtId="0" fontId="51" fillId="0" borderId="50" xfId="0" applyFont="1" applyFill="1" applyBorder="1" applyAlignment="1">
      <alignment vertical="center"/>
    </xf>
    <xf numFmtId="0" fontId="51" fillId="0" borderId="50" xfId="0" applyFont="1" applyBorder="1" applyAlignment="1">
      <alignment wrapText="1"/>
    </xf>
    <xf numFmtId="2" fontId="59" fillId="0" borderId="50" xfId="1" applyNumberFormat="1" applyFont="1" applyFill="1" applyBorder="1" applyAlignment="1">
      <alignment horizontal="center" vertical="center"/>
    </xf>
    <xf numFmtId="0" fontId="59" fillId="0" borderId="50" xfId="0" applyFont="1" applyBorder="1" applyAlignment="1">
      <alignment horizontal="right" wrapText="1"/>
    </xf>
    <xf numFmtId="0" fontId="72" fillId="0" borderId="50" xfId="0" applyFont="1" applyFill="1" applyBorder="1" applyAlignment="1">
      <alignment horizontal="left"/>
    </xf>
    <xf numFmtId="0" fontId="51" fillId="0" borderId="50" xfId="0" applyFont="1" applyFill="1" applyBorder="1"/>
    <xf numFmtId="0" fontId="51" fillId="0" borderId="50" xfId="0" applyFont="1" applyFill="1" applyBorder="1" applyAlignment="1">
      <alignment wrapText="1"/>
    </xf>
    <xf numFmtId="0" fontId="59" fillId="0" borderId="50" xfId="0" applyFont="1" applyFill="1" applyBorder="1" applyAlignment="1">
      <alignment horizontal="right" wrapText="1"/>
    </xf>
    <xf numFmtId="164" fontId="59" fillId="0" borderId="50" xfId="4" applyFont="1" applyFill="1" applyBorder="1" applyAlignment="1">
      <alignment horizontal="center"/>
    </xf>
    <xf numFmtId="0" fontId="68" fillId="0" borderId="50" xfId="0" applyFont="1" applyFill="1" applyBorder="1"/>
    <xf numFmtId="166" fontId="59" fillId="0" borderId="50" xfId="0" applyNumberFormat="1" applyFont="1" applyFill="1" applyBorder="1"/>
    <xf numFmtId="166" fontId="51" fillId="0" borderId="50" xfId="0" applyNumberFormat="1" applyFont="1" applyFill="1" applyBorder="1"/>
    <xf numFmtId="0" fontId="67" fillId="0" borderId="2" xfId="0" applyFont="1" applyBorder="1"/>
    <xf numFmtId="0" fontId="65" fillId="0" borderId="49" xfId="0" applyFont="1" applyFill="1" applyBorder="1" applyAlignment="1">
      <alignment horizontal="left"/>
    </xf>
    <xf numFmtId="166" fontId="59" fillId="0" borderId="51" xfId="0" applyNumberFormat="1" applyFont="1" applyFill="1" applyBorder="1" applyAlignment="1">
      <alignment horizontal="center"/>
    </xf>
    <xf numFmtId="0" fontId="59" fillId="0" borderId="49" xfId="0" applyFont="1" applyFill="1" applyBorder="1" applyAlignment="1">
      <alignment vertical="center"/>
    </xf>
    <xf numFmtId="0" fontId="72" fillId="0" borderId="49" xfId="0" applyFont="1" applyFill="1" applyBorder="1" applyAlignment="1">
      <alignment horizontal="left"/>
    </xf>
    <xf numFmtId="0" fontId="59" fillId="0" borderId="49" xfId="0" applyFont="1" applyFill="1" applyBorder="1"/>
    <xf numFmtId="0" fontId="51" fillId="0" borderId="53" xfId="0" applyFont="1" applyFill="1" applyBorder="1"/>
    <xf numFmtId="0" fontId="51" fillId="0" borderId="53" xfId="0" applyFont="1" applyFill="1" applyBorder="1" applyAlignment="1">
      <alignment wrapText="1"/>
    </xf>
    <xf numFmtId="0" fontId="59" fillId="0" borderId="53" xfId="0" applyFont="1" applyFill="1" applyBorder="1" applyAlignment="1">
      <alignment horizontal="center"/>
    </xf>
    <xf numFmtId="2" fontId="59" fillId="0" borderId="53" xfId="0" applyNumberFormat="1" applyFont="1" applyFill="1" applyBorder="1" applyAlignment="1">
      <alignment horizontal="center"/>
    </xf>
    <xf numFmtId="164" fontId="59" fillId="0" borderId="53" xfId="1" applyFont="1" applyFill="1" applyBorder="1" applyAlignment="1">
      <alignment horizontal="center"/>
    </xf>
    <xf numFmtId="0" fontId="59" fillId="0" borderId="50" xfId="0" applyFont="1" applyBorder="1" applyAlignment="1">
      <alignment horizontal="center"/>
    </xf>
    <xf numFmtId="0" fontId="3" fillId="0" borderId="0" xfId="0" applyFont="1" applyFill="1" applyAlignment="1">
      <alignment wrapText="1"/>
    </xf>
    <xf numFmtId="4" fontId="63" fillId="0" borderId="50" xfId="0" applyNumberFormat="1" applyFont="1" applyFill="1" applyBorder="1" applyAlignment="1">
      <alignment horizontal="center" vertical="center" textRotation="90" wrapText="1"/>
    </xf>
    <xf numFmtId="4" fontId="63" fillId="0" borderId="51" xfId="0" applyNumberFormat="1" applyFont="1" applyFill="1" applyBorder="1" applyAlignment="1">
      <alignment horizontal="center" vertical="center" textRotation="90" wrapText="1"/>
    </xf>
    <xf numFmtId="3" fontId="22" fillId="0" borderId="52" xfId="0" applyNumberFormat="1" applyFont="1" applyFill="1" applyBorder="1" applyAlignment="1">
      <alignment horizontal="center" vertical="center" wrapText="1"/>
    </xf>
    <xf numFmtId="3" fontId="22" fillId="0" borderId="53" xfId="0" applyNumberFormat="1" applyFont="1" applyFill="1" applyBorder="1" applyAlignment="1">
      <alignment horizontal="center" vertical="center" wrapText="1"/>
    </xf>
    <xf numFmtId="3" fontId="22" fillId="0" borderId="54" xfId="0" applyNumberFormat="1" applyFont="1" applyFill="1" applyBorder="1" applyAlignment="1">
      <alignment horizontal="center" vertical="center"/>
    </xf>
    <xf numFmtId="4" fontId="60" fillId="0" borderId="0" xfId="0" applyNumberFormat="1" applyFont="1" applyAlignment="1">
      <alignment vertical="center"/>
    </xf>
    <xf numFmtId="4" fontId="73" fillId="0" borderId="0" xfId="0" applyNumberFormat="1" applyFont="1" applyAlignment="1"/>
    <xf numFmtId="4" fontId="73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left" vertical="center"/>
    </xf>
    <xf numFmtId="4" fontId="22" fillId="0" borderId="32" xfId="0" applyNumberFormat="1" applyFont="1" applyBorder="1" applyAlignment="1">
      <alignment horizontal="left" vertical="center"/>
    </xf>
    <xf numFmtId="4" fontId="60" fillId="0" borderId="0" xfId="0" applyNumberFormat="1" applyFont="1" applyAlignment="1">
      <alignment horizontal="left"/>
    </xf>
    <xf numFmtId="4" fontId="59" fillId="0" borderId="0" xfId="0" applyNumberFormat="1" applyFont="1" applyAlignment="1">
      <alignment horizontal="right" vertical="center"/>
    </xf>
    <xf numFmtId="4" fontId="59" fillId="0" borderId="32" xfId="0" applyNumberFormat="1" applyFont="1" applyBorder="1" applyAlignment="1">
      <alignment vertical="center"/>
    </xf>
    <xf numFmtId="4" fontId="74" fillId="0" borderId="0" xfId="0" applyNumberFormat="1" applyFont="1" applyAlignment="1">
      <alignment horizontal="center" vertical="center"/>
    </xf>
    <xf numFmtId="4" fontId="74" fillId="0" borderId="32" xfId="0" applyNumberFormat="1" applyFont="1" applyBorder="1" applyAlignment="1">
      <alignment horizontal="center" vertical="center"/>
    </xf>
    <xf numFmtId="0" fontId="59" fillId="0" borderId="50" xfId="0" applyFont="1" applyFill="1" applyBorder="1" applyAlignment="1">
      <alignment horizontal="left"/>
    </xf>
    <xf numFmtId="0" fontId="59" fillId="0" borderId="50" xfId="0" applyFont="1" applyBorder="1" applyAlignment="1">
      <alignment wrapText="1"/>
    </xf>
    <xf numFmtId="2" fontId="59" fillId="0" borderId="50" xfId="1" applyNumberFormat="1" applyFont="1" applyFill="1" applyBorder="1" applyAlignment="1">
      <alignment horizontal="center"/>
    </xf>
    <xf numFmtId="165" fontId="59" fillId="0" borderId="50" xfId="0" applyNumberFormat="1" applyFont="1" applyFill="1" applyBorder="1" applyAlignment="1">
      <alignment horizontal="center"/>
    </xf>
    <xf numFmtId="0" fontId="59" fillId="0" borderId="50" xfId="0" applyFont="1" applyFill="1" applyBorder="1" applyAlignment="1">
      <alignment horizontal="right"/>
    </xf>
    <xf numFmtId="0" fontId="59" fillId="0" borderId="50" xfId="0" applyFont="1" applyBorder="1" applyAlignment="1">
      <alignment horizontal="right"/>
    </xf>
    <xf numFmtId="0" fontId="72" fillId="0" borderId="8" xfId="0" applyFont="1" applyFill="1" applyBorder="1" applyAlignment="1">
      <alignment horizontal="left"/>
    </xf>
    <xf numFmtId="0" fontId="72" fillId="0" borderId="2" xfId="0" applyFont="1" applyFill="1" applyBorder="1" applyAlignment="1">
      <alignment horizontal="left"/>
    </xf>
    <xf numFmtId="0" fontId="59" fillId="0" borderId="49" xfId="0" applyFont="1" applyFill="1" applyBorder="1" applyAlignment="1">
      <alignment horizontal="left"/>
    </xf>
    <xf numFmtId="0" fontId="51" fillId="0" borderId="49" xfId="0" applyFont="1" applyFill="1" applyBorder="1"/>
    <xf numFmtId="16" fontId="59" fillId="0" borderId="49" xfId="0" applyNumberFormat="1" applyFont="1" applyFill="1" applyBorder="1"/>
    <xf numFmtId="0" fontId="59" fillId="0" borderId="51" xfId="0" applyFont="1" applyFill="1" applyBorder="1" applyAlignment="1">
      <alignment horizontal="center"/>
    </xf>
    <xf numFmtId="0" fontId="59" fillId="0" borderId="51" xfId="0" applyFont="1" applyFill="1" applyBorder="1"/>
    <xf numFmtId="0" fontId="59" fillId="0" borderId="53" xfId="0" applyFont="1" applyBorder="1" applyAlignment="1">
      <alignment horizontal="right" wrapText="1"/>
    </xf>
    <xf numFmtId="2" fontId="59" fillId="0" borderId="53" xfId="1" applyNumberFormat="1" applyFont="1" applyFill="1" applyBorder="1" applyAlignment="1">
      <alignment horizontal="center"/>
    </xf>
    <xf numFmtId="166" fontId="59" fillId="0" borderId="53" xfId="0" applyNumberFormat="1" applyFont="1" applyFill="1" applyBorder="1" applyAlignment="1">
      <alignment horizontal="center"/>
    </xf>
    <xf numFmtId="166" fontId="59" fillId="0" borderId="54" xfId="0" applyNumberFormat="1" applyFont="1" applyFill="1" applyBorder="1" applyAlignment="1">
      <alignment horizontal="center"/>
    </xf>
    <xf numFmtId="164" fontId="51" fillId="0" borderId="3" xfId="1" applyFont="1" applyFill="1" applyBorder="1"/>
    <xf numFmtId="164" fontId="51" fillId="0" borderId="54" xfId="1" applyFont="1" applyFill="1" applyBorder="1"/>
    <xf numFmtId="4" fontId="74" fillId="0" borderId="0" xfId="0" applyNumberFormat="1" applyFont="1" applyBorder="1" applyAlignment="1">
      <alignment horizontal="center" vertical="center"/>
    </xf>
    <xf numFmtId="164" fontId="75" fillId="0" borderId="3" xfId="1" applyFont="1" applyFill="1" applyBorder="1"/>
    <xf numFmtId="0" fontId="67" fillId="0" borderId="50" xfId="0" applyFont="1" applyFill="1" applyBorder="1"/>
    <xf numFmtId="16" fontId="59" fillId="0" borderId="50" xfId="0" applyNumberFormat="1" applyFont="1" applyFill="1" applyBorder="1" applyAlignment="1">
      <alignment horizontal="left"/>
    </xf>
    <xf numFmtId="169" fontId="59" fillId="0" borderId="50" xfId="0" applyNumberFormat="1" applyFont="1" applyFill="1" applyBorder="1" applyAlignment="1">
      <alignment horizontal="center"/>
    </xf>
    <xf numFmtId="0" fontId="67" fillId="0" borderId="2" xfId="0" applyFont="1" applyFill="1" applyBorder="1"/>
    <xf numFmtId="2" fontId="75" fillId="0" borderId="2" xfId="0" applyNumberFormat="1" applyFont="1" applyFill="1" applyBorder="1" applyAlignment="1">
      <alignment horizontal="center"/>
    </xf>
    <xf numFmtId="16" fontId="59" fillId="0" borderId="49" xfId="0" applyNumberFormat="1" applyFont="1" applyFill="1" applyBorder="1" applyAlignment="1">
      <alignment horizontal="left"/>
    </xf>
    <xf numFmtId="0" fontId="59" fillId="0" borderId="52" xfId="0" applyFont="1" applyFill="1" applyBorder="1" applyAlignment="1">
      <alignment horizontal="left"/>
    </xf>
    <xf numFmtId="0" fontId="59" fillId="0" borderId="53" xfId="0" applyFont="1" applyFill="1" applyBorder="1" applyAlignment="1">
      <alignment horizontal="left"/>
    </xf>
    <xf numFmtId="0" fontId="59" fillId="0" borderId="53" xfId="0" applyFont="1" applyFill="1" applyBorder="1" applyAlignment="1">
      <alignment horizontal="right" wrapText="1"/>
    </xf>
    <xf numFmtId="165" fontId="59" fillId="0" borderId="53" xfId="0" applyNumberFormat="1" applyFont="1" applyFill="1" applyBorder="1" applyAlignment="1">
      <alignment horizontal="center"/>
    </xf>
    <xf numFmtId="164" fontId="59" fillId="0" borderId="53" xfId="4" applyFont="1" applyFill="1" applyBorder="1" applyAlignment="1">
      <alignment horizontal="center"/>
    </xf>
    <xf numFmtId="164" fontId="59" fillId="0" borderId="51" xfId="4" applyFont="1" applyFill="1" applyBorder="1"/>
    <xf numFmtId="164" fontId="75" fillId="0" borderId="54" xfId="1" applyFont="1" applyFill="1" applyBorder="1"/>
    <xf numFmtId="166" fontId="51" fillId="0" borderId="8" xfId="0" applyNumberFormat="1" applyFont="1" applyFill="1" applyBorder="1"/>
    <xf numFmtId="166" fontId="51" fillId="0" borderId="49" xfId="0" applyNumberFormat="1" applyFont="1" applyBorder="1"/>
    <xf numFmtId="166" fontId="51" fillId="0" borderId="49" xfId="0" applyNumberFormat="1" applyFont="1" applyFill="1" applyBorder="1"/>
    <xf numFmtId="166" fontId="59" fillId="0" borderId="8" xfId="0" applyNumberFormat="1" applyFont="1" applyFill="1" applyBorder="1"/>
    <xf numFmtId="166" fontId="59" fillId="0" borderId="49" xfId="0" applyNumberFormat="1" applyFont="1" applyFill="1" applyBorder="1"/>
    <xf numFmtId="2" fontId="59" fillId="0" borderId="50" xfId="6" applyNumberFormat="1" applyFont="1" applyFill="1" applyBorder="1" applyAlignment="1" applyProtection="1">
      <alignment horizontal="center"/>
      <protection locked="0"/>
    </xf>
    <xf numFmtId="164" fontId="59" fillId="0" borderId="53" xfId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center"/>
    </xf>
    <xf numFmtId="0" fontId="51" fillId="0" borderId="52" xfId="0" applyFont="1" applyFill="1" applyBorder="1"/>
    <xf numFmtId="166" fontId="59" fillId="0" borderId="2" xfId="0" applyNumberFormat="1" applyFont="1" applyFill="1" applyBorder="1" applyAlignment="1">
      <alignment horizontal="center"/>
    </xf>
    <xf numFmtId="164" fontId="59" fillId="0" borderId="50" xfId="107" applyFont="1" applyFill="1" applyBorder="1" applyAlignment="1">
      <alignment horizontal="center"/>
    </xf>
    <xf numFmtId="2" fontId="76" fillId="0" borderId="50" xfId="0" applyNumberFormat="1" applyFont="1" applyFill="1" applyBorder="1" applyAlignment="1">
      <alignment horizontal="center"/>
    </xf>
    <xf numFmtId="166" fontId="76" fillId="0" borderId="50" xfId="0" applyNumberFormat="1" applyFont="1" applyFill="1" applyBorder="1" applyAlignment="1">
      <alignment horizontal="center"/>
    </xf>
    <xf numFmtId="0" fontId="65" fillId="0" borderId="50" xfId="0" applyFont="1" applyFill="1" applyBorder="1" applyAlignment="1">
      <alignment horizontal="left" wrapText="1"/>
    </xf>
    <xf numFmtId="0" fontId="59" fillId="0" borderId="50" xfId="0" applyFont="1" applyFill="1" applyBorder="1" applyAlignment="1">
      <alignment horizontal="left" wrapText="1"/>
    </xf>
    <xf numFmtId="164" fontId="77" fillId="0" borderId="51" xfId="107" applyFont="1" applyFill="1" applyBorder="1" applyAlignment="1">
      <alignment horizontal="right" wrapText="1"/>
    </xf>
    <xf numFmtId="164" fontId="59" fillId="0" borderId="51" xfId="1" applyFont="1" applyFill="1" applyBorder="1" applyAlignment="1">
      <alignment horizontal="center"/>
    </xf>
    <xf numFmtId="0" fontId="59" fillId="0" borderId="53" xfId="0" applyFont="1" applyFill="1" applyBorder="1" applyAlignment="1">
      <alignment horizontal="left" wrapText="1"/>
    </xf>
    <xf numFmtId="164" fontId="59" fillId="0" borderId="54" xfId="1" applyFont="1" applyFill="1" applyBorder="1" applyAlignment="1">
      <alignment horizontal="center"/>
    </xf>
    <xf numFmtId="164" fontId="51" fillId="0" borderId="51" xfId="107" applyFont="1" applyFill="1" applyBorder="1"/>
    <xf numFmtId="166" fontId="51" fillId="0" borderId="52" xfId="0" applyNumberFormat="1" applyFont="1" applyFill="1" applyBorder="1"/>
    <xf numFmtId="166" fontId="51" fillId="0" borderId="53" xfId="0" applyNumberFormat="1" applyFont="1" applyFill="1" applyBorder="1"/>
    <xf numFmtId="166" fontId="59" fillId="0" borderId="50" xfId="0" applyNumberFormat="1" applyFont="1" applyBorder="1"/>
    <xf numFmtId="164" fontId="59" fillId="0" borderId="53" xfId="107" applyFont="1" applyFill="1" applyBorder="1" applyAlignment="1">
      <alignment horizontal="center"/>
    </xf>
    <xf numFmtId="166" fontId="59" fillId="0" borderId="49" xfId="0" applyNumberFormat="1" applyFont="1" applyBorder="1"/>
    <xf numFmtId="164" fontId="59" fillId="0" borderId="51" xfId="107" applyFont="1" applyFill="1" applyBorder="1"/>
    <xf numFmtId="0" fontId="65" fillId="0" borderId="50" xfId="116" applyFont="1" applyFill="1" applyBorder="1" applyAlignment="1">
      <alignment horizontal="left" vertical="center" wrapText="1"/>
    </xf>
    <xf numFmtId="165" fontId="51" fillId="0" borderId="50" xfId="0" applyNumberFormat="1" applyFont="1" applyFill="1" applyBorder="1" applyAlignment="1">
      <alignment horizontal="center" vertical="center" wrapText="1" shrinkToFit="1"/>
    </xf>
    <xf numFmtId="2" fontId="51" fillId="0" borderId="50" xfId="81" applyNumberFormat="1" applyFont="1" applyFill="1" applyBorder="1" applyAlignment="1">
      <alignment horizontal="center" wrapText="1"/>
    </xf>
    <xf numFmtId="2" fontId="51" fillId="0" borderId="50" xfId="0" applyNumberFormat="1" applyFont="1" applyFill="1" applyBorder="1" applyAlignment="1">
      <alignment horizontal="center" vertical="center"/>
    </xf>
    <xf numFmtId="0" fontId="72" fillId="0" borderId="50" xfId="116" applyFont="1" applyFill="1" applyBorder="1" applyAlignment="1">
      <alignment horizontal="left" vertical="center" wrapText="1"/>
    </xf>
    <xf numFmtId="0" fontId="59" fillId="0" borderId="50" xfId="0" applyFont="1" applyBorder="1" applyAlignment="1">
      <alignment horizontal="left" vertical="center" wrapText="1"/>
    </xf>
    <xf numFmtId="0" fontId="51" fillId="0" borderId="50" xfId="0" applyFont="1" applyFill="1" applyBorder="1" applyAlignment="1">
      <alignment horizontal="center" vertical="center"/>
    </xf>
    <xf numFmtId="0" fontId="59" fillId="0" borderId="50" xfId="0" applyFont="1" applyBorder="1" applyAlignment="1">
      <alignment horizontal="right" vertical="center" wrapText="1"/>
    </xf>
    <xf numFmtId="0" fontId="59" fillId="0" borderId="50" xfId="0" applyFont="1" applyBorder="1" applyAlignment="1">
      <alignment horizontal="center" vertical="center" wrapText="1"/>
    </xf>
    <xf numFmtId="164" fontId="76" fillId="0" borderId="50" xfId="1" applyFont="1" applyFill="1" applyBorder="1" applyAlignment="1">
      <alignment horizontal="center"/>
    </xf>
    <xf numFmtId="0" fontId="65" fillId="0" borderId="8" xfId="116" applyFont="1" applyFill="1" applyBorder="1" applyAlignment="1">
      <alignment horizontal="center" vertical="center" wrapText="1"/>
    </xf>
    <xf numFmtId="0" fontId="65" fillId="0" borderId="2" xfId="116" applyFont="1" applyFill="1" applyBorder="1" applyAlignment="1">
      <alignment horizontal="left" vertical="center" wrapText="1"/>
    </xf>
    <xf numFmtId="0" fontId="51" fillId="0" borderId="2" xfId="116" applyFont="1" applyFill="1" applyBorder="1" applyAlignment="1">
      <alignment horizontal="center" vertical="center" wrapText="1"/>
    </xf>
    <xf numFmtId="2" fontId="51" fillId="0" borderId="2" xfId="116" applyNumberFormat="1" applyFont="1" applyFill="1" applyBorder="1" applyAlignment="1">
      <alignment horizontal="center" vertical="center" wrapText="1"/>
    </xf>
    <xf numFmtId="165" fontId="51" fillId="0" borderId="2" xfId="0" applyNumberFormat="1" applyFont="1" applyFill="1" applyBorder="1" applyAlignment="1">
      <alignment horizontal="center" vertical="center" wrapText="1" shrinkToFit="1"/>
    </xf>
    <xf numFmtId="2" fontId="51" fillId="0" borderId="2" xfId="81" applyNumberFormat="1" applyFont="1" applyFill="1" applyBorder="1" applyAlignment="1">
      <alignment horizontal="center" wrapText="1"/>
    </xf>
    <xf numFmtId="2" fontId="51" fillId="0" borderId="3" xfId="0" applyNumberFormat="1" applyFont="1" applyFill="1" applyBorder="1" applyAlignment="1">
      <alignment horizontal="center" vertical="center"/>
    </xf>
    <xf numFmtId="0" fontId="65" fillId="0" borderId="49" xfId="116" applyFont="1" applyFill="1" applyBorder="1" applyAlignment="1">
      <alignment horizontal="center" vertical="center" wrapText="1"/>
    </xf>
    <xf numFmtId="2" fontId="51" fillId="0" borderId="5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3" fontId="22" fillId="0" borderId="0" xfId="0" applyNumberFormat="1" applyFont="1" applyAlignment="1">
      <alignment vertical="center"/>
    </xf>
    <xf numFmtId="4" fontId="61" fillId="0" borderId="32" xfId="0" applyNumberFormat="1" applyFont="1" applyBorder="1" applyAlignment="1">
      <alignment vertical="center"/>
    </xf>
    <xf numFmtId="4" fontId="22" fillId="0" borderId="32" xfId="0" applyNumberFormat="1" applyFont="1" applyBorder="1" applyAlignment="1">
      <alignment horizontal="right" vertical="center"/>
    </xf>
    <xf numFmtId="3" fontId="22" fillId="0" borderId="58" xfId="0" applyNumberFormat="1" applyFont="1" applyBorder="1" applyAlignment="1">
      <alignment vertical="center" wrapText="1"/>
    </xf>
    <xf numFmtId="4" fontId="22" fillId="0" borderId="59" xfId="0" applyNumberFormat="1" applyFont="1" applyFill="1" applyBorder="1" applyAlignment="1">
      <alignment horizontal="center" vertical="center" wrapText="1"/>
    </xf>
    <xf numFmtId="3" fontId="79" fillId="0" borderId="16" xfId="0" applyNumberFormat="1" applyFont="1" applyBorder="1" applyAlignment="1">
      <alignment horizontal="right" vertical="center"/>
    </xf>
    <xf numFmtId="4" fontId="79" fillId="0" borderId="3" xfId="0" applyNumberFormat="1" applyFont="1" applyBorder="1" applyAlignment="1">
      <alignment horizontal="center" vertical="center"/>
    </xf>
    <xf numFmtId="9" fontId="63" fillId="0" borderId="55" xfId="0" applyNumberFormat="1" applyFont="1" applyBorder="1" applyAlignment="1">
      <alignment horizontal="center" vertical="center"/>
    </xf>
    <xf numFmtId="4" fontId="63" fillId="0" borderId="62" xfId="0" applyNumberFormat="1" applyFont="1" applyBorder="1" applyAlignment="1">
      <alignment horizontal="center" vertical="center"/>
    </xf>
    <xf numFmtId="3" fontId="78" fillId="0" borderId="64" xfId="0" applyNumberFormat="1" applyFont="1" applyBorder="1" applyAlignment="1">
      <alignment horizontal="right" vertical="center"/>
    </xf>
    <xf numFmtId="4" fontId="78" fillId="0" borderId="65" xfId="0" applyNumberFormat="1" applyFont="1" applyBorder="1" applyAlignment="1">
      <alignment horizontal="center" vertical="center"/>
    </xf>
    <xf numFmtId="4" fontId="78" fillId="0" borderId="66" xfId="0" applyNumberFormat="1" applyFont="1" applyBorder="1" applyAlignment="1">
      <alignment horizontal="right" vertical="center"/>
    </xf>
    <xf numFmtId="3" fontId="78" fillId="0" borderId="66" xfId="0" applyNumberFormat="1" applyFont="1" applyBorder="1" applyAlignment="1">
      <alignment horizontal="right" vertical="center"/>
    </xf>
    <xf numFmtId="4" fontId="78" fillId="0" borderId="66" xfId="0" applyNumberFormat="1" applyFont="1" applyBorder="1" applyAlignment="1">
      <alignment horizontal="center" vertical="center"/>
    </xf>
    <xf numFmtId="4" fontId="62" fillId="0" borderId="32" xfId="0" applyNumberFormat="1" applyFont="1" applyBorder="1" applyAlignment="1">
      <alignment vertical="center"/>
    </xf>
    <xf numFmtId="4" fontId="62" fillId="0" borderId="0" xfId="0" applyNumberFormat="1" applyFont="1" applyAlignment="1">
      <alignment vertical="center"/>
    </xf>
    <xf numFmtId="0" fontId="22" fillId="0" borderId="67" xfId="175" applyFont="1" applyFill="1" applyBorder="1" applyAlignment="1">
      <alignment vertical="top"/>
    </xf>
    <xf numFmtId="0" fontId="62" fillId="0" borderId="0" xfId="0" applyFont="1" applyBorder="1"/>
    <xf numFmtId="0" fontId="62" fillId="0" borderId="32" xfId="0" applyFont="1" applyBorder="1"/>
    <xf numFmtId="0" fontId="62" fillId="0" borderId="56" xfId="0" applyFont="1" applyBorder="1"/>
    <xf numFmtId="0" fontId="22" fillId="0" borderId="0" xfId="0" applyFont="1" applyAlignment="1">
      <alignment horizontal="right" wrapText="1"/>
    </xf>
    <xf numFmtId="4" fontId="22" fillId="0" borderId="29" xfId="0" applyNumberFormat="1" applyFont="1" applyFill="1" applyBorder="1" applyAlignment="1">
      <alignment horizontal="center" vertical="center" wrapText="1"/>
    </xf>
    <xf numFmtId="4" fontId="22" fillId="0" borderId="31" xfId="0" applyNumberFormat="1" applyFont="1" applyFill="1" applyBorder="1" applyAlignment="1">
      <alignment horizontal="center" vertical="center" wrapText="1"/>
    </xf>
    <xf numFmtId="4" fontId="59" fillId="0" borderId="0" xfId="0" applyNumberFormat="1" applyFont="1" applyAlignment="1">
      <alignment horizontal="left" vertical="center" wrapText="1"/>
    </xf>
    <xf numFmtId="164" fontId="22" fillId="0" borderId="0" xfId="1" applyFont="1" applyFill="1" applyBorder="1" applyAlignment="1">
      <alignment horizontal="left"/>
    </xf>
    <xf numFmtId="0" fontId="57" fillId="0" borderId="0" xfId="175" applyFont="1" applyFill="1" applyBorder="1" applyAlignment="1">
      <alignment horizontal="center"/>
    </xf>
    <xf numFmtId="0" fontId="51" fillId="0" borderId="0" xfId="175" applyFont="1" applyFill="1" applyBorder="1" applyAlignment="1">
      <alignment horizontal="center"/>
    </xf>
    <xf numFmtId="4" fontId="59" fillId="0" borderId="0" xfId="0" applyNumberFormat="1" applyFont="1" applyAlignment="1">
      <alignment horizontal="center" vertical="center" wrapText="1"/>
    </xf>
    <xf numFmtId="4" fontId="59" fillId="0" borderId="0" xfId="0" applyNumberFormat="1" applyFont="1" applyAlignment="1">
      <alignment horizontal="center" vertical="center"/>
    </xf>
    <xf numFmtId="4" fontId="59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center" vertical="top" wrapText="1"/>
    </xf>
    <xf numFmtId="49" fontId="59" fillId="0" borderId="0" xfId="175" applyNumberFormat="1" applyFont="1" applyFill="1" applyBorder="1" applyAlignment="1">
      <alignment horizontal="center" wrapText="1"/>
    </xf>
    <xf numFmtId="49" fontId="59" fillId="0" borderId="32" xfId="175" applyNumberFormat="1" applyFont="1" applyFill="1" applyBorder="1" applyAlignment="1">
      <alignment horizontal="center" wrapText="1"/>
    </xf>
    <xf numFmtId="0" fontId="59" fillId="0" borderId="0" xfId="175" applyFont="1" applyFill="1" applyBorder="1" applyAlignment="1">
      <alignment horizontal="center" vertical="center" wrapText="1"/>
    </xf>
    <xf numFmtId="4" fontId="58" fillId="0" borderId="0" xfId="0" applyNumberFormat="1" applyFont="1" applyAlignment="1">
      <alignment horizontal="center" vertical="center"/>
    </xf>
    <xf numFmtId="4" fontId="74" fillId="0" borderId="0" xfId="0" applyNumberFormat="1" applyFont="1" applyAlignment="1">
      <alignment horizontal="center" vertical="center"/>
    </xf>
    <xf numFmtId="4" fontId="63" fillId="0" borderId="8" xfId="0" applyNumberFormat="1" applyFont="1" applyFill="1" applyBorder="1" applyAlignment="1">
      <alignment horizontal="center" vertical="center" wrapText="1"/>
    </xf>
    <xf numFmtId="4" fontId="63" fillId="0" borderId="49" xfId="0" applyNumberFormat="1" applyFont="1" applyFill="1" applyBorder="1" applyAlignment="1">
      <alignment horizontal="center" vertical="center" wrapText="1"/>
    </xf>
    <xf numFmtId="4" fontId="63" fillId="0" borderId="2" xfId="0" applyNumberFormat="1" applyFont="1" applyFill="1" applyBorder="1" applyAlignment="1">
      <alignment horizontal="center" vertical="center" wrapText="1"/>
    </xf>
    <xf numFmtId="4" fontId="63" fillId="0" borderId="50" xfId="0" applyNumberFormat="1" applyFont="1" applyFill="1" applyBorder="1" applyAlignment="1">
      <alignment horizontal="center" vertical="center" wrapText="1"/>
    </xf>
    <xf numFmtId="4" fontId="63" fillId="0" borderId="2" xfId="0" applyNumberFormat="1" applyFont="1" applyFill="1" applyBorder="1" applyAlignment="1">
      <alignment horizontal="center" vertical="center" textRotation="90" wrapText="1"/>
    </xf>
    <xf numFmtId="4" fontId="63" fillId="0" borderId="50" xfId="0" applyNumberFormat="1" applyFont="1" applyFill="1" applyBorder="1" applyAlignment="1">
      <alignment horizontal="center" vertical="center" textRotation="90" wrapText="1"/>
    </xf>
    <xf numFmtId="4" fontId="63" fillId="0" borderId="3" xfId="0" applyNumberFormat="1" applyFont="1" applyFill="1" applyBorder="1" applyAlignment="1">
      <alignment horizontal="center" vertical="center" wrapText="1"/>
    </xf>
    <xf numFmtId="0" fontId="66" fillId="0" borderId="35" xfId="0" applyFont="1" applyFill="1" applyBorder="1" applyAlignment="1">
      <alignment horizontal="right"/>
    </xf>
    <xf numFmtId="0" fontId="66" fillId="0" borderId="46" xfId="0" applyFont="1" applyFill="1" applyBorder="1" applyAlignment="1">
      <alignment horizontal="right"/>
    </xf>
    <xf numFmtId="0" fontId="66" fillId="0" borderId="50" xfId="0" applyFont="1" applyBorder="1" applyAlignment="1">
      <alignment horizontal="right"/>
    </xf>
    <xf numFmtId="0" fontId="66" fillId="0" borderId="55" xfId="0" applyFont="1" applyBorder="1" applyAlignment="1">
      <alignment horizontal="right"/>
    </xf>
    <xf numFmtId="0" fontId="66" fillId="0" borderId="50" xfId="0" applyFont="1" applyFill="1" applyBorder="1" applyAlignment="1">
      <alignment horizontal="right"/>
    </xf>
    <xf numFmtId="0" fontId="66" fillId="0" borderId="55" xfId="0" applyFont="1" applyFill="1" applyBorder="1" applyAlignment="1">
      <alignment horizontal="right"/>
    </xf>
    <xf numFmtId="0" fontId="66" fillId="0" borderId="35" xfId="0" applyFont="1" applyBorder="1" applyAlignment="1">
      <alignment horizontal="right"/>
    </xf>
    <xf numFmtId="0" fontId="66" fillId="0" borderId="46" xfId="0" applyFont="1" applyBorder="1" applyAlignment="1">
      <alignment horizontal="right"/>
    </xf>
    <xf numFmtId="0" fontId="66" fillId="0" borderId="50" xfId="0" applyFont="1" applyFill="1" applyBorder="1" applyAlignment="1">
      <alignment horizontal="right" wrapText="1"/>
    </xf>
    <xf numFmtId="0" fontId="66" fillId="0" borderId="55" xfId="0" applyFont="1" applyFill="1" applyBorder="1" applyAlignment="1">
      <alignment horizontal="right" wrapText="1"/>
    </xf>
    <xf numFmtId="0" fontId="22" fillId="0" borderId="0" xfId="0" applyFont="1" applyAlignment="1">
      <alignment horizontal="center" vertical="top" wrapText="1"/>
    </xf>
    <xf numFmtId="0" fontId="66" fillId="0" borderId="32" xfId="0" applyFont="1" applyBorder="1" applyAlignment="1">
      <alignment horizontal="right"/>
    </xf>
    <xf numFmtId="0" fontId="66" fillId="0" borderId="56" xfId="0" applyFont="1" applyBorder="1" applyAlignment="1">
      <alignment horizontal="right"/>
    </xf>
    <xf numFmtId="4" fontId="60" fillId="0" borderId="0" xfId="0" applyNumberFormat="1" applyFont="1" applyAlignment="1">
      <alignment horizontal="center" vertical="top"/>
    </xf>
    <xf numFmtId="0" fontId="53" fillId="0" borderId="43" xfId="0" applyFont="1" applyFill="1" applyBorder="1" applyAlignment="1">
      <alignment horizontal="right" vertical="center" wrapText="1"/>
    </xf>
    <xf numFmtId="0" fontId="53" fillId="0" borderId="44" xfId="0" applyFont="1" applyFill="1" applyBorder="1" applyAlignment="1">
      <alignment horizontal="right" vertical="center" wrapText="1"/>
    </xf>
    <xf numFmtId="0" fontId="51" fillId="0" borderId="0" xfId="175" applyFont="1" applyFill="1" applyBorder="1" applyAlignment="1">
      <alignment horizontal="center" wrapText="1"/>
    </xf>
    <xf numFmtId="4" fontId="22" fillId="0" borderId="0" xfId="0" applyNumberFormat="1" applyFont="1" applyAlignment="1">
      <alignment horizontal="center" vertical="center"/>
    </xf>
    <xf numFmtId="0" fontId="53" fillId="0" borderId="13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2" fillId="0" borderId="41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49" fontId="53" fillId="0" borderId="41" xfId="0" applyNumberFormat="1" applyFont="1" applyFill="1" applyBorder="1" applyAlignment="1">
      <alignment horizontal="center" vertical="center" wrapText="1"/>
    </xf>
    <xf numFmtId="49" fontId="53" fillId="0" borderId="42" xfId="0" applyNumberFormat="1" applyFont="1" applyFill="1" applyBorder="1" applyAlignment="1">
      <alignment horizontal="center" vertical="center" wrapText="1"/>
    </xf>
    <xf numFmtId="49" fontId="53" fillId="0" borderId="34" xfId="0" applyNumberFormat="1" applyFont="1" applyFill="1" applyBorder="1" applyAlignment="1">
      <alignment horizontal="center" vertical="center" wrapText="1"/>
    </xf>
    <xf numFmtId="49" fontId="53" fillId="0" borderId="18" xfId="0" applyNumberFormat="1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4" fontId="22" fillId="0" borderId="57" xfId="0" applyNumberFormat="1" applyFont="1" applyFill="1" applyBorder="1" applyAlignment="1">
      <alignment horizontal="center" vertical="center" wrapText="1"/>
    </xf>
    <xf numFmtId="4" fontId="22" fillId="0" borderId="44" xfId="0" applyNumberFormat="1" applyFont="1" applyFill="1" applyBorder="1" applyAlignment="1">
      <alignment horizontal="center" vertical="center" wrapText="1"/>
    </xf>
    <xf numFmtId="4" fontId="22" fillId="0" borderId="45" xfId="0" applyNumberFormat="1" applyFont="1" applyFill="1" applyBorder="1" applyAlignment="1">
      <alignment horizontal="center" vertical="center" wrapText="1"/>
    </xf>
    <xf numFmtId="4" fontId="22" fillId="0" borderId="57" xfId="0" applyNumberFormat="1" applyFont="1" applyBorder="1" applyAlignment="1">
      <alignment horizontal="left" vertical="center" wrapText="1"/>
    </xf>
    <xf numFmtId="4" fontId="22" fillId="0" borderId="44" xfId="0" applyNumberFormat="1" applyFont="1" applyBorder="1" applyAlignment="1">
      <alignment horizontal="left" vertical="center" wrapText="1"/>
    </xf>
    <xf numFmtId="4" fontId="22" fillId="0" borderId="45" xfId="0" applyNumberFormat="1" applyFont="1" applyBorder="1" applyAlignment="1">
      <alignment horizontal="left" vertical="center" wrapText="1"/>
    </xf>
    <xf numFmtId="4" fontId="79" fillId="0" borderId="8" xfId="0" applyNumberFormat="1" applyFont="1" applyBorder="1" applyAlignment="1">
      <alignment horizontal="right" vertical="center"/>
    </xf>
    <xf numFmtId="4" fontId="79" fillId="0" borderId="2" xfId="0" applyNumberFormat="1" applyFont="1" applyBorder="1" applyAlignment="1">
      <alignment horizontal="right" vertical="center"/>
    </xf>
    <xf numFmtId="4" fontId="63" fillId="0" borderId="60" xfId="0" applyNumberFormat="1" applyFont="1" applyBorder="1" applyAlignment="1">
      <alignment horizontal="right" vertical="center"/>
    </xf>
    <xf numFmtId="4" fontId="63" fillId="0" borderId="61" xfId="0" applyNumberFormat="1" applyFont="1" applyBorder="1" applyAlignment="1">
      <alignment horizontal="right" vertical="center"/>
    </xf>
    <xf numFmtId="4" fontId="78" fillId="0" borderId="63" xfId="0" applyNumberFormat="1" applyFont="1" applyBorder="1" applyAlignment="1">
      <alignment horizontal="right" vertical="center"/>
    </xf>
    <xf numFmtId="4" fontId="78" fillId="0" borderId="64" xfId="0" applyNumberFormat="1" applyFont="1" applyBorder="1" applyAlignment="1">
      <alignment horizontal="right" vertical="center"/>
    </xf>
    <xf numFmtId="4" fontId="78" fillId="0" borderId="0" xfId="0" applyNumberFormat="1" applyFont="1" applyAlignment="1">
      <alignment horizontal="center" vertical="center"/>
    </xf>
  </cellXfs>
  <cellStyles count="176">
    <cellStyle name="1. izcēlums" xfId="15"/>
    <cellStyle name="2. izcēlums" xfId="16"/>
    <cellStyle name="20% no 1. izcēluma" xfId="17"/>
    <cellStyle name="20% no 2. izcēluma" xfId="18"/>
    <cellStyle name="20% no 3. izcēluma" xfId="19"/>
    <cellStyle name="20% no 4. izcēluma" xfId="20"/>
    <cellStyle name="20% no 5. izcēluma" xfId="21"/>
    <cellStyle name="20% no 6. izcēluma" xfId="22"/>
    <cellStyle name="3. izcēlums " xfId="23"/>
    <cellStyle name="4. izcēlums" xfId="24"/>
    <cellStyle name="40% no 1. izcēluma" xfId="25"/>
    <cellStyle name="40% no 2. izcēluma" xfId="26"/>
    <cellStyle name="40% no 3. izcēluma" xfId="27"/>
    <cellStyle name="40% no 4. izcēluma" xfId="28"/>
    <cellStyle name="40% no 5. izcēluma" xfId="29"/>
    <cellStyle name="40% no 6. izcēluma" xfId="30"/>
    <cellStyle name="5. izcēlums" xfId="31"/>
    <cellStyle name="6. izcēlums" xfId="32"/>
    <cellStyle name="60% no 1. izcēluma" xfId="33"/>
    <cellStyle name="60% no 2. izcēluma" xfId="34"/>
    <cellStyle name="60% no 3. izcēluma" xfId="35"/>
    <cellStyle name="60% no 4. izcēluma" xfId="36"/>
    <cellStyle name="60% no 5. izcēluma" xfId="37"/>
    <cellStyle name="60% no 6. izcēluma" xfId="38"/>
    <cellStyle name="Aprēķināšana" xfId="39"/>
    <cellStyle name="Brīdinājuma teksts" xfId="40"/>
    <cellStyle name="Comma" xfId="1" builtinId="3"/>
    <cellStyle name="Comma 2" xfId="4"/>
    <cellStyle name="Comma 2 10" xfId="107"/>
    <cellStyle name="Comma 2 11" xfId="118"/>
    <cellStyle name="Comma 2 12" xfId="124"/>
    <cellStyle name="Comma 2 13" xfId="122"/>
    <cellStyle name="Comma 2 14" xfId="126"/>
    <cellStyle name="Comma 2 15" xfId="131"/>
    <cellStyle name="Comma 2 16" xfId="132"/>
    <cellStyle name="Comma 2 17" xfId="133"/>
    <cellStyle name="Comma 2 18" xfId="134"/>
    <cellStyle name="Comma 2 19" xfId="138"/>
    <cellStyle name="Comma 2 2" xfId="10"/>
    <cellStyle name="Comma 2 2 10" xfId="119"/>
    <cellStyle name="Comma 2 2 11" xfId="139"/>
    <cellStyle name="Comma 2 2 2" xfId="41"/>
    <cellStyle name="Comma 2 2 3" xfId="84"/>
    <cellStyle name="Comma 2 2 4" xfId="86"/>
    <cellStyle name="Comma 2 2 5" xfId="85"/>
    <cellStyle name="Comma 2 2 6" xfId="98"/>
    <cellStyle name="Comma 2 2 7" xfId="97"/>
    <cellStyle name="Comma 2 2 8" xfId="110"/>
    <cellStyle name="Comma 2 2 9" xfId="113"/>
    <cellStyle name="Comma 2 20" xfId="8"/>
    <cellStyle name="Comma 2 21" xfId="146"/>
    <cellStyle name="Comma 2 22" xfId="143"/>
    <cellStyle name="Comma 2 23" xfId="147"/>
    <cellStyle name="Comma 2 24" xfId="153"/>
    <cellStyle name="Comma 2 25" xfId="152"/>
    <cellStyle name="Comma 2 26" xfId="9"/>
    <cellStyle name="Comma 2 27" xfId="150"/>
    <cellStyle name="Comma 2 28" xfId="156"/>
    <cellStyle name="Comma 2 29" xfId="160"/>
    <cellStyle name="Comma 2 3" xfId="79"/>
    <cellStyle name="Comma 2 30" xfId="158"/>
    <cellStyle name="Comma 2 31" xfId="163"/>
    <cellStyle name="Comma 2 32" xfId="168"/>
    <cellStyle name="Comma 2 33" xfId="169"/>
    <cellStyle name="Comma 2 34" xfId="172"/>
    <cellStyle name="Comma 2 35" xfId="173"/>
    <cellStyle name="Comma 2 4" xfId="80"/>
    <cellStyle name="Comma 2 5" xfId="89"/>
    <cellStyle name="Comma 2 6" xfId="82"/>
    <cellStyle name="Comma 2 7" xfId="95"/>
    <cellStyle name="Comma 2 8" xfId="101"/>
    <cellStyle name="Comma 2 9" xfId="106"/>
    <cellStyle name="Comma 3" xfId="7"/>
    <cellStyle name="Comma 6" xfId="91"/>
    <cellStyle name="Date" xfId="42"/>
    <cellStyle name="Excel Built-in Normal" xfId="43"/>
    <cellStyle name="Excel Built-in Normal 2" xfId="44"/>
    <cellStyle name="Fixed" xfId="45"/>
    <cellStyle name="Heading1 1" xfId="46"/>
    <cellStyle name="Heading2" xfId="47"/>
    <cellStyle name="Ievade" xfId="48"/>
    <cellStyle name="Izvade" xfId="49"/>
    <cellStyle name="Kopsumma" xfId="50"/>
    <cellStyle name="Labs" xfId="51"/>
    <cellStyle name="Neitrāls" xfId="52"/>
    <cellStyle name="Normal" xfId="0" builtinId="0"/>
    <cellStyle name="Normal 10" xfId="136"/>
    <cellStyle name="Normal 11" xfId="157"/>
    <cellStyle name="Normal 13" xfId="159"/>
    <cellStyle name="Normal 15" xfId="170"/>
    <cellStyle name="Normal 17" xfId="171"/>
    <cellStyle name="Normal 2" xfId="5"/>
    <cellStyle name="Normal 2 10" xfId="81"/>
    <cellStyle name="Normal 2 11" xfId="94"/>
    <cellStyle name="Normal 2 12" xfId="102"/>
    <cellStyle name="Normal 2 13" xfId="105"/>
    <cellStyle name="Normal 2 14" xfId="108"/>
    <cellStyle name="Normal 2 15" xfId="117"/>
    <cellStyle name="Normal 2 16" xfId="123"/>
    <cellStyle name="Normal 2 17" xfId="127"/>
    <cellStyle name="Normal 2 18" xfId="129"/>
    <cellStyle name="Normal 2 19" xfId="128"/>
    <cellStyle name="Normal 2 2" xfId="11"/>
    <cellStyle name="Normal 2 20" xfId="125"/>
    <cellStyle name="Normal 2 21" xfId="130"/>
    <cellStyle name="Normal 2 22" xfId="135"/>
    <cellStyle name="Normal 2 23" xfId="137"/>
    <cellStyle name="Normal 2 24" xfId="12"/>
    <cellStyle name="Normal 2 25" xfId="145"/>
    <cellStyle name="Normal 2 26" xfId="144"/>
    <cellStyle name="Normal 2 27" xfId="142"/>
    <cellStyle name="Normal 2 28" xfId="154"/>
    <cellStyle name="Normal 2 29" xfId="148"/>
    <cellStyle name="Normal 2 3" xfId="54"/>
    <cellStyle name="Normal 2 30" xfId="155"/>
    <cellStyle name="Normal 2 31" xfId="149"/>
    <cellStyle name="Normal 2 32" xfId="151"/>
    <cellStyle name="Normal 2 33" xfId="161"/>
    <cellStyle name="Normal 2 34" xfId="162"/>
    <cellStyle name="Normal 2 35" xfId="164"/>
    <cellStyle name="Normal 2 36" xfId="167"/>
    <cellStyle name="Normal 2 37" xfId="166"/>
    <cellStyle name="Normal 2 38" xfId="165"/>
    <cellStyle name="Normal 2 39" xfId="174"/>
    <cellStyle name="Normal 2 4" xfId="55"/>
    <cellStyle name="Normal 2 5" xfId="56"/>
    <cellStyle name="Normal 2 6" xfId="57"/>
    <cellStyle name="Normal 2 7" xfId="58"/>
    <cellStyle name="Normal 2 8" xfId="53"/>
    <cellStyle name="Normal 2 9" xfId="90"/>
    <cellStyle name="Normal 3" xfId="13"/>
    <cellStyle name="Normal 3 10" xfId="120"/>
    <cellStyle name="Normal 3 11" xfId="140"/>
    <cellStyle name="Normal 3 2" xfId="59"/>
    <cellStyle name="Normal 3 3" xfId="87"/>
    <cellStyle name="Normal 3 4" xfId="83"/>
    <cellStyle name="Normal 3 5" xfId="88"/>
    <cellStyle name="Normal 3 6" xfId="99"/>
    <cellStyle name="Normal 3 7" xfId="96"/>
    <cellStyle name="Normal 3 8" xfId="111"/>
    <cellStyle name="Normal 3 9" xfId="114"/>
    <cellStyle name="Normal 4" xfId="60"/>
    <cellStyle name="Normal 4 2" xfId="100"/>
    <cellStyle name="Normal 4 3" xfId="103"/>
    <cellStyle name="Normal 4 4" xfId="112"/>
    <cellStyle name="Normal 4 5" xfId="115"/>
    <cellStyle name="Normal 4 6" xfId="121"/>
    <cellStyle name="Normal 4 7" xfId="141"/>
    <cellStyle name="Normal 5" xfId="104"/>
    <cellStyle name="Normal 6" xfId="92"/>
    <cellStyle name="Normal 7" xfId="93"/>
    <cellStyle name="Normal 8" xfId="109"/>
    <cellStyle name="Normal 9" xfId="116"/>
    <cellStyle name="Normal_Sap2005_draft" xfId="6"/>
    <cellStyle name="Nosaukums" xfId="61"/>
    <cellStyle name="Parasts 2" xfId="14"/>
    <cellStyle name="Paskaidrojošs teksts" xfId="62"/>
    <cellStyle name="Pārbaudes šūna" xfId="63"/>
    <cellStyle name="Piezīme" xfId="64"/>
    <cellStyle name="Piezīme 2" xfId="65"/>
    <cellStyle name="Piezīme 3" xfId="66"/>
    <cellStyle name="Piezīme 4" xfId="67"/>
    <cellStyle name="Piezīme 5" xfId="68"/>
    <cellStyle name="Piezīme 6" xfId="69"/>
    <cellStyle name="Piezīme 7" xfId="70"/>
    <cellStyle name="Saistītā šūna" xfId="71"/>
    <cellStyle name="Slikts" xfId="72"/>
    <cellStyle name="Stils 1" xfId="2"/>
    <cellStyle name="Style 1" xfId="3"/>
    <cellStyle name="Style 1 2" xfId="73"/>
    <cellStyle name="Virsraksts 1" xfId="74"/>
    <cellStyle name="Virsraksts 2" xfId="75"/>
    <cellStyle name="Virsraksts 3" xfId="76"/>
    <cellStyle name="Virsraksts 4" xfId="77"/>
    <cellStyle name="Обычный_01.DPN_PINKI_TIPOGRAFIJA_KONTROLTAME_VADIMS-na sertifikat" xfId="78"/>
    <cellStyle name="Обычный_33. OZOLNIEKU NOVADA DOME_OZO SKOLA_TELPU, GAITENU, KAPNU TELPU REMONTS_TAME_VADIMS_2011_02_25_melnraksts" xfId="175"/>
  </cellStyles>
  <dxfs count="3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88" name="Group 1">
          <a:extLst>
            <a:ext uri="{FF2B5EF4-FFF2-40B4-BE49-F238E27FC236}">
              <a16:creationId xmlns:a16="http://schemas.microsoft.com/office/drawing/2014/main" id="{00000000-0008-0000-0100-0000C0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61" name="Line 2">
            <a:extLst>
              <a:ext uri="{FF2B5EF4-FFF2-40B4-BE49-F238E27FC236}">
                <a16:creationId xmlns:a16="http://schemas.microsoft.com/office/drawing/2014/main" id="{00000000-0008-0000-0100-0000F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62" name="Line 3">
            <a:extLst>
              <a:ext uri="{FF2B5EF4-FFF2-40B4-BE49-F238E27FC236}">
                <a16:creationId xmlns:a16="http://schemas.microsoft.com/office/drawing/2014/main" id="{00000000-0008-0000-0100-0000F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63" name="Line 4">
            <a:extLst>
              <a:ext uri="{FF2B5EF4-FFF2-40B4-BE49-F238E27FC236}">
                <a16:creationId xmlns:a16="http://schemas.microsoft.com/office/drawing/2014/main" id="{00000000-0008-0000-0100-0000F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89" name="Group 5">
          <a:extLst>
            <a:ext uri="{FF2B5EF4-FFF2-40B4-BE49-F238E27FC236}">
              <a16:creationId xmlns:a16="http://schemas.microsoft.com/office/drawing/2014/main" id="{00000000-0008-0000-0100-0000C1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58" name="Line 6">
            <a:extLst>
              <a:ext uri="{FF2B5EF4-FFF2-40B4-BE49-F238E27FC236}">
                <a16:creationId xmlns:a16="http://schemas.microsoft.com/office/drawing/2014/main" id="{00000000-0008-0000-0100-0000F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9" name="Line 7">
            <a:extLst>
              <a:ext uri="{FF2B5EF4-FFF2-40B4-BE49-F238E27FC236}">
                <a16:creationId xmlns:a16="http://schemas.microsoft.com/office/drawing/2014/main" id="{00000000-0008-0000-0100-0000F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60" name="Line 8">
            <a:extLst>
              <a:ext uri="{FF2B5EF4-FFF2-40B4-BE49-F238E27FC236}">
                <a16:creationId xmlns:a16="http://schemas.microsoft.com/office/drawing/2014/main" id="{00000000-0008-0000-0100-0000F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0" name="Group 9">
          <a:extLst>
            <a:ext uri="{FF2B5EF4-FFF2-40B4-BE49-F238E27FC236}">
              <a16:creationId xmlns:a16="http://schemas.microsoft.com/office/drawing/2014/main" id="{00000000-0008-0000-0100-0000C2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55" name="Line 10">
            <a:extLst>
              <a:ext uri="{FF2B5EF4-FFF2-40B4-BE49-F238E27FC236}">
                <a16:creationId xmlns:a16="http://schemas.microsoft.com/office/drawing/2014/main" id="{00000000-0008-0000-0100-0000F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6" name="Line 11">
            <a:extLst>
              <a:ext uri="{FF2B5EF4-FFF2-40B4-BE49-F238E27FC236}">
                <a16:creationId xmlns:a16="http://schemas.microsoft.com/office/drawing/2014/main" id="{00000000-0008-0000-0100-0000F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7" name="Line 12">
            <a:extLst>
              <a:ext uri="{FF2B5EF4-FFF2-40B4-BE49-F238E27FC236}">
                <a16:creationId xmlns:a16="http://schemas.microsoft.com/office/drawing/2014/main" id="{00000000-0008-0000-0100-0000F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1" name="Group 13">
          <a:extLst>
            <a:ext uri="{FF2B5EF4-FFF2-40B4-BE49-F238E27FC236}">
              <a16:creationId xmlns:a16="http://schemas.microsoft.com/office/drawing/2014/main" id="{00000000-0008-0000-0100-0000C3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52" name="Line 14">
            <a:extLst>
              <a:ext uri="{FF2B5EF4-FFF2-40B4-BE49-F238E27FC236}">
                <a16:creationId xmlns:a16="http://schemas.microsoft.com/office/drawing/2014/main" id="{00000000-0008-0000-0100-0000F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3" name="Line 15">
            <a:extLst>
              <a:ext uri="{FF2B5EF4-FFF2-40B4-BE49-F238E27FC236}">
                <a16:creationId xmlns:a16="http://schemas.microsoft.com/office/drawing/2014/main" id="{00000000-0008-0000-0100-0000F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4" name="Line 16">
            <a:extLst>
              <a:ext uri="{FF2B5EF4-FFF2-40B4-BE49-F238E27FC236}">
                <a16:creationId xmlns:a16="http://schemas.microsoft.com/office/drawing/2014/main" id="{00000000-0008-0000-0100-0000F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2" name="Group 17">
          <a:extLst>
            <a:ext uri="{FF2B5EF4-FFF2-40B4-BE49-F238E27FC236}">
              <a16:creationId xmlns:a16="http://schemas.microsoft.com/office/drawing/2014/main" id="{00000000-0008-0000-0100-0000C4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49" name="Line 18">
            <a:extLst>
              <a:ext uri="{FF2B5EF4-FFF2-40B4-BE49-F238E27FC236}">
                <a16:creationId xmlns:a16="http://schemas.microsoft.com/office/drawing/2014/main" id="{00000000-0008-0000-0100-0000F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0" name="Line 19">
            <a:extLst>
              <a:ext uri="{FF2B5EF4-FFF2-40B4-BE49-F238E27FC236}">
                <a16:creationId xmlns:a16="http://schemas.microsoft.com/office/drawing/2014/main" id="{00000000-0008-0000-0100-0000F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51" name="Line 20">
            <a:extLst>
              <a:ext uri="{FF2B5EF4-FFF2-40B4-BE49-F238E27FC236}">
                <a16:creationId xmlns:a16="http://schemas.microsoft.com/office/drawing/2014/main" id="{00000000-0008-0000-0100-0000F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3" name="Group 21">
          <a:extLst>
            <a:ext uri="{FF2B5EF4-FFF2-40B4-BE49-F238E27FC236}">
              <a16:creationId xmlns:a16="http://schemas.microsoft.com/office/drawing/2014/main" id="{00000000-0008-0000-0100-0000C5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46" name="Line 22">
            <a:extLst>
              <a:ext uri="{FF2B5EF4-FFF2-40B4-BE49-F238E27FC236}">
                <a16:creationId xmlns:a16="http://schemas.microsoft.com/office/drawing/2014/main" id="{00000000-0008-0000-0100-0000EE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7" name="Line 23">
            <a:extLst>
              <a:ext uri="{FF2B5EF4-FFF2-40B4-BE49-F238E27FC236}">
                <a16:creationId xmlns:a16="http://schemas.microsoft.com/office/drawing/2014/main" id="{00000000-0008-0000-0100-0000E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8" name="Line 24">
            <a:extLst>
              <a:ext uri="{FF2B5EF4-FFF2-40B4-BE49-F238E27FC236}">
                <a16:creationId xmlns:a16="http://schemas.microsoft.com/office/drawing/2014/main" id="{00000000-0008-0000-0100-0000F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4" name="Group 25">
          <a:extLst>
            <a:ext uri="{FF2B5EF4-FFF2-40B4-BE49-F238E27FC236}">
              <a16:creationId xmlns:a16="http://schemas.microsoft.com/office/drawing/2014/main" id="{00000000-0008-0000-0100-0000C6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43" name="Line 26">
            <a:extLst>
              <a:ext uri="{FF2B5EF4-FFF2-40B4-BE49-F238E27FC236}">
                <a16:creationId xmlns:a16="http://schemas.microsoft.com/office/drawing/2014/main" id="{00000000-0008-0000-0100-0000EB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4" name="Line 27">
            <a:extLst>
              <a:ext uri="{FF2B5EF4-FFF2-40B4-BE49-F238E27FC236}">
                <a16:creationId xmlns:a16="http://schemas.microsoft.com/office/drawing/2014/main" id="{00000000-0008-0000-0100-0000E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5" name="Line 28">
            <a:extLst>
              <a:ext uri="{FF2B5EF4-FFF2-40B4-BE49-F238E27FC236}">
                <a16:creationId xmlns:a16="http://schemas.microsoft.com/office/drawing/2014/main" id="{00000000-0008-0000-0100-0000E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5" name="Group 29">
          <a:extLst>
            <a:ext uri="{FF2B5EF4-FFF2-40B4-BE49-F238E27FC236}">
              <a16:creationId xmlns:a16="http://schemas.microsoft.com/office/drawing/2014/main" id="{00000000-0008-0000-0100-0000C7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40" name="Line 30">
            <a:extLst>
              <a:ext uri="{FF2B5EF4-FFF2-40B4-BE49-F238E27FC236}">
                <a16:creationId xmlns:a16="http://schemas.microsoft.com/office/drawing/2014/main" id="{00000000-0008-0000-0100-0000E8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1" name="Line 31">
            <a:extLst>
              <a:ext uri="{FF2B5EF4-FFF2-40B4-BE49-F238E27FC236}">
                <a16:creationId xmlns:a16="http://schemas.microsoft.com/office/drawing/2014/main" id="{00000000-0008-0000-0100-0000E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42" name="Line 32">
            <a:extLst>
              <a:ext uri="{FF2B5EF4-FFF2-40B4-BE49-F238E27FC236}">
                <a16:creationId xmlns:a16="http://schemas.microsoft.com/office/drawing/2014/main" id="{00000000-0008-0000-0100-0000E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6" name="Group 33">
          <a:extLst>
            <a:ext uri="{FF2B5EF4-FFF2-40B4-BE49-F238E27FC236}">
              <a16:creationId xmlns:a16="http://schemas.microsoft.com/office/drawing/2014/main" id="{00000000-0008-0000-0100-0000C8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37" name="Line 34">
            <a:extLst>
              <a:ext uri="{FF2B5EF4-FFF2-40B4-BE49-F238E27FC236}">
                <a16:creationId xmlns:a16="http://schemas.microsoft.com/office/drawing/2014/main" id="{00000000-0008-0000-0100-0000E5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8" name="Line 35">
            <a:extLst>
              <a:ext uri="{FF2B5EF4-FFF2-40B4-BE49-F238E27FC236}">
                <a16:creationId xmlns:a16="http://schemas.microsoft.com/office/drawing/2014/main" id="{00000000-0008-0000-0100-0000E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9" name="Line 36">
            <a:extLst>
              <a:ext uri="{FF2B5EF4-FFF2-40B4-BE49-F238E27FC236}">
                <a16:creationId xmlns:a16="http://schemas.microsoft.com/office/drawing/2014/main" id="{00000000-0008-0000-0100-0000E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7" name="Group 37">
          <a:extLst>
            <a:ext uri="{FF2B5EF4-FFF2-40B4-BE49-F238E27FC236}">
              <a16:creationId xmlns:a16="http://schemas.microsoft.com/office/drawing/2014/main" id="{00000000-0008-0000-0100-0000C9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34" name="Line 38">
            <a:extLst>
              <a:ext uri="{FF2B5EF4-FFF2-40B4-BE49-F238E27FC236}">
                <a16:creationId xmlns:a16="http://schemas.microsoft.com/office/drawing/2014/main" id="{00000000-0008-0000-0100-0000E2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5" name="Line 39">
            <a:extLst>
              <a:ext uri="{FF2B5EF4-FFF2-40B4-BE49-F238E27FC236}">
                <a16:creationId xmlns:a16="http://schemas.microsoft.com/office/drawing/2014/main" id="{00000000-0008-0000-0100-0000E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6" name="Line 40">
            <a:extLst>
              <a:ext uri="{FF2B5EF4-FFF2-40B4-BE49-F238E27FC236}">
                <a16:creationId xmlns:a16="http://schemas.microsoft.com/office/drawing/2014/main" id="{00000000-0008-0000-0100-0000E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8" name="Group 41">
          <a:extLst>
            <a:ext uri="{FF2B5EF4-FFF2-40B4-BE49-F238E27FC236}">
              <a16:creationId xmlns:a16="http://schemas.microsoft.com/office/drawing/2014/main" id="{00000000-0008-0000-0100-0000CA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31" name="Line 42">
            <a:extLst>
              <a:ext uri="{FF2B5EF4-FFF2-40B4-BE49-F238E27FC236}">
                <a16:creationId xmlns:a16="http://schemas.microsoft.com/office/drawing/2014/main" id="{00000000-0008-0000-0100-0000DF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2" name="Line 43">
            <a:extLst>
              <a:ext uri="{FF2B5EF4-FFF2-40B4-BE49-F238E27FC236}">
                <a16:creationId xmlns:a16="http://schemas.microsoft.com/office/drawing/2014/main" id="{00000000-0008-0000-0100-0000E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3" name="Line 44">
            <a:extLst>
              <a:ext uri="{FF2B5EF4-FFF2-40B4-BE49-F238E27FC236}">
                <a16:creationId xmlns:a16="http://schemas.microsoft.com/office/drawing/2014/main" id="{00000000-0008-0000-0100-0000E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699" name="Group 45">
          <a:extLst>
            <a:ext uri="{FF2B5EF4-FFF2-40B4-BE49-F238E27FC236}">
              <a16:creationId xmlns:a16="http://schemas.microsoft.com/office/drawing/2014/main" id="{00000000-0008-0000-0100-0000CB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28" name="Line 46">
            <a:extLst>
              <a:ext uri="{FF2B5EF4-FFF2-40B4-BE49-F238E27FC236}">
                <a16:creationId xmlns:a16="http://schemas.microsoft.com/office/drawing/2014/main" id="{00000000-0008-0000-0100-0000DC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9" name="Line 47">
            <a:extLst>
              <a:ext uri="{FF2B5EF4-FFF2-40B4-BE49-F238E27FC236}">
                <a16:creationId xmlns:a16="http://schemas.microsoft.com/office/drawing/2014/main" id="{00000000-0008-0000-0100-0000D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30" name="Line 48">
            <a:extLst>
              <a:ext uri="{FF2B5EF4-FFF2-40B4-BE49-F238E27FC236}">
                <a16:creationId xmlns:a16="http://schemas.microsoft.com/office/drawing/2014/main" id="{00000000-0008-0000-0100-0000D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0" name="Group 49">
          <a:extLst>
            <a:ext uri="{FF2B5EF4-FFF2-40B4-BE49-F238E27FC236}">
              <a16:creationId xmlns:a16="http://schemas.microsoft.com/office/drawing/2014/main" id="{00000000-0008-0000-0100-0000CC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25" name="Line 50">
            <a:extLst>
              <a:ext uri="{FF2B5EF4-FFF2-40B4-BE49-F238E27FC236}">
                <a16:creationId xmlns:a16="http://schemas.microsoft.com/office/drawing/2014/main" id="{00000000-0008-0000-0100-0000D9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6" name="Line 51">
            <a:extLst>
              <a:ext uri="{FF2B5EF4-FFF2-40B4-BE49-F238E27FC236}">
                <a16:creationId xmlns:a16="http://schemas.microsoft.com/office/drawing/2014/main" id="{00000000-0008-0000-0100-0000D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7" name="Line 52">
            <a:extLst>
              <a:ext uri="{FF2B5EF4-FFF2-40B4-BE49-F238E27FC236}">
                <a16:creationId xmlns:a16="http://schemas.microsoft.com/office/drawing/2014/main" id="{00000000-0008-0000-0100-0000D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1" name="Group 53">
          <a:extLst>
            <a:ext uri="{FF2B5EF4-FFF2-40B4-BE49-F238E27FC236}">
              <a16:creationId xmlns:a16="http://schemas.microsoft.com/office/drawing/2014/main" id="{00000000-0008-0000-0100-0000CD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22" name="Line 54">
            <a:extLst>
              <a:ext uri="{FF2B5EF4-FFF2-40B4-BE49-F238E27FC236}">
                <a16:creationId xmlns:a16="http://schemas.microsoft.com/office/drawing/2014/main" id="{00000000-0008-0000-0100-0000D6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3" name="Line 55">
            <a:extLst>
              <a:ext uri="{FF2B5EF4-FFF2-40B4-BE49-F238E27FC236}">
                <a16:creationId xmlns:a16="http://schemas.microsoft.com/office/drawing/2014/main" id="{00000000-0008-0000-0100-0000D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4" name="Line 56">
            <a:extLst>
              <a:ext uri="{FF2B5EF4-FFF2-40B4-BE49-F238E27FC236}">
                <a16:creationId xmlns:a16="http://schemas.microsoft.com/office/drawing/2014/main" id="{00000000-0008-0000-0100-0000D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2" name="Group 57">
          <a:extLst>
            <a:ext uri="{FF2B5EF4-FFF2-40B4-BE49-F238E27FC236}">
              <a16:creationId xmlns:a16="http://schemas.microsoft.com/office/drawing/2014/main" id="{00000000-0008-0000-0100-0000CE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19" name="Line 58">
            <a:extLst>
              <a:ext uri="{FF2B5EF4-FFF2-40B4-BE49-F238E27FC236}">
                <a16:creationId xmlns:a16="http://schemas.microsoft.com/office/drawing/2014/main" id="{00000000-0008-0000-0100-0000D3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0" name="Line 59">
            <a:extLst>
              <a:ext uri="{FF2B5EF4-FFF2-40B4-BE49-F238E27FC236}">
                <a16:creationId xmlns:a16="http://schemas.microsoft.com/office/drawing/2014/main" id="{00000000-0008-0000-0100-0000D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21" name="Line 60">
            <a:extLst>
              <a:ext uri="{FF2B5EF4-FFF2-40B4-BE49-F238E27FC236}">
                <a16:creationId xmlns:a16="http://schemas.microsoft.com/office/drawing/2014/main" id="{00000000-0008-0000-0100-0000D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3" name="Group 61">
          <a:extLst>
            <a:ext uri="{FF2B5EF4-FFF2-40B4-BE49-F238E27FC236}">
              <a16:creationId xmlns:a16="http://schemas.microsoft.com/office/drawing/2014/main" id="{00000000-0008-0000-0100-0000CF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16" name="Line 62">
            <a:extLst>
              <a:ext uri="{FF2B5EF4-FFF2-40B4-BE49-F238E27FC236}">
                <a16:creationId xmlns:a16="http://schemas.microsoft.com/office/drawing/2014/main" id="{00000000-0008-0000-0100-0000D0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7" name="Line 63">
            <a:extLst>
              <a:ext uri="{FF2B5EF4-FFF2-40B4-BE49-F238E27FC236}">
                <a16:creationId xmlns:a16="http://schemas.microsoft.com/office/drawing/2014/main" id="{00000000-0008-0000-0100-0000D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8" name="Line 64">
            <a:extLst>
              <a:ext uri="{FF2B5EF4-FFF2-40B4-BE49-F238E27FC236}">
                <a16:creationId xmlns:a16="http://schemas.microsoft.com/office/drawing/2014/main" id="{00000000-0008-0000-0100-0000D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4" name="Group 65">
          <a:extLst>
            <a:ext uri="{FF2B5EF4-FFF2-40B4-BE49-F238E27FC236}">
              <a16:creationId xmlns:a16="http://schemas.microsoft.com/office/drawing/2014/main" id="{00000000-0008-0000-0100-0000D0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13" name="Line 66">
            <a:extLst>
              <a:ext uri="{FF2B5EF4-FFF2-40B4-BE49-F238E27FC236}">
                <a16:creationId xmlns:a16="http://schemas.microsoft.com/office/drawing/2014/main" id="{00000000-0008-0000-0100-0000C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4" name="Line 67">
            <a:extLst>
              <a:ext uri="{FF2B5EF4-FFF2-40B4-BE49-F238E27FC236}">
                <a16:creationId xmlns:a16="http://schemas.microsoft.com/office/drawing/2014/main" id="{00000000-0008-0000-0100-0000C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5" name="Line 68">
            <a:extLst>
              <a:ext uri="{FF2B5EF4-FFF2-40B4-BE49-F238E27FC236}">
                <a16:creationId xmlns:a16="http://schemas.microsoft.com/office/drawing/2014/main" id="{00000000-0008-0000-0100-0000C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5" name="Group 69">
          <a:extLst>
            <a:ext uri="{FF2B5EF4-FFF2-40B4-BE49-F238E27FC236}">
              <a16:creationId xmlns:a16="http://schemas.microsoft.com/office/drawing/2014/main" id="{00000000-0008-0000-0100-0000D1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10" name="Line 70">
            <a:extLst>
              <a:ext uri="{FF2B5EF4-FFF2-40B4-BE49-F238E27FC236}">
                <a16:creationId xmlns:a16="http://schemas.microsoft.com/office/drawing/2014/main" id="{00000000-0008-0000-0100-0000C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1" name="Line 71">
            <a:extLst>
              <a:ext uri="{FF2B5EF4-FFF2-40B4-BE49-F238E27FC236}">
                <a16:creationId xmlns:a16="http://schemas.microsoft.com/office/drawing/2014/main" id="{00000000-0008-0000-0100-0000C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12" name="Line 72">
            <a:extLst>
              <a:ext uri="{FF2B5EF4-FFF2-40B4-BE49-F238E27FC236}">
                <a16:creationId xmlns:a16="http://schemas.microsoft.com/office/drawing/2014/main" id="{00000000-0008-0000-0100-0000C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6" name="Group 73">
          <a:extLst>
            <a:ext uri="{FF2B5EF4-FFF2-40B4-BE49-F238E27FC236}">
              <a16:creationId xmlns:a16="http://schemas.microsoft.com/office/drawing/2014/main" id="{00000000-0008-0000-0100-0000D2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07" name="Line 74">
            <a:extLst>
              <a:ext uri="{FF2B5EF4-FFF2-40B4-BE49-F238E27FC236}">
                <a16:creationId xmlns:a16="http://schemas.microsoft.com/office/drawing/2014/main" id="{00000000-0008-0000-0100-0000C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8" name="Line 75">
            <a:extLst>
              <a:ext uri="{FF2B5EF4-FFF2-40B4-BE49-F238E27FC236}">
                <a16:creationId xmlns:a16="http://schemas.microsoft.com/office/drawing/2014/main" id="{00000000-0008-0000-0100-0000C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9" name="Line 76">
            <a:extLst>
              <a:ext uri="{FF2B5EF4-FFF2-40B4-BE49-F238E27FC236}">
                <a16:creationId xmlns:a16="http://schemas.microsoft.com/office/drawing/2014/main" id="{00000000-0008-0000-0100-0000C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7" name="Group 77">
          <a:extLst>
            <a:ext uri="{FF2B5EF4-FFF2-40B4-BE49-F238E27FC236}">
              <a16:creationId xmlns:a16="http://schemas.microsoft.com/office/drawing/2014/main" id="{00000000-0008-0000-0100-0000D3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04" name="Line 78">
            <a:extLst>
              <a:ext uri="{FF2B5EF4-FFF2-40B4-BE49-F238E27FC236}">
                <a16:creationId xmlns:a16="http://schemas.microsoft.com/office/drawing/2014/main" id="{00000000-0008-0000-0100-0000C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5" name="Line 79">
            <a:extLst>
              <a:ext uri="{FF2B5EF4-FFF2-40B4-BE49-F238E27FC236}">
                <a16:creationId xmlns:a16="http://schemas.microsoft.com/office/drawing/2014/main" id="{00000000-0008-0000-0100-0000C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6" name="Line 80">
            <a:extLst>
              <a:ext uri="{FF2B5EF4-FFF2-40B4-BE49-F238E27FC236}">
                <a16:creationId xmlns:a16="http://schemas.microsoft.com/office/drawing/2014/main" id="{00000000-0008-0000-0100-0000C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8" name="Group 81">
          <a:extLst>
            <a:ext uri="{FF2B5EF4-FFF2-40B4-BE49-F238E27FC236}">
              <a16:creationId xmlns:a16="http://schemas.microsoft.com/office/drawing/2014/main" id="{00000000-0008-0000-0100-0000D4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201" name="Line 82">
            <a:extLst>
              <a:ext uri="{FF2B5EF4-FFF2-40B4-BE49-F238E27FC236}">
                <a16:creationId xmlns:a16="http://schemas.microsoft.com/office/drawing/2014/main" id="{00000000-0008-0000-0100-0000C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2" name="Line 83">
            <a:extLst>
              <a:ext uri="{FF2B5EF4-FFF2-40B4-BE49-F238E27FC236}">
                <a16:creationId xmlns:a16="http://schemas.microsoft.com/office/drawing/2014/main" id="{00000000-0008-0000-0100-0000C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3" name="Line 84">
            <a:extLst>
              <a:ext uri="{FF2B5EF4-FFF2-40B4-BE49-F238E27FC236}">
                <a16:creationId xmlns:a16="http://schemas.microsoft.com/office/drawing/2014/main" id="{00000000-0008-0000-0100-0000C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09" name="Group 85">
          <a:extLst>
            <a:ext uri="{FF2B5EF4-FFF2-40B4-BE49-F238E27FC236}">
              <a16:creationId xmlns:a16="http://schemas.microsoft.com/office/drawing/2014/main" id="{00000000-0008-0000-0100-0000D5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98" name="Line 86">
            <a:extLst>
              <a:ext uri="{FF2B5EF4-FFF2-40B4-BE49-F238E27FC236}">
                <a16:creationId xmlns:a16="http://schemas.microsoft.com/office/drawing/2014/main" id="{00000000-0008-0000-0100-0000BE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9" name="Line 87">
            <a:extLst>
              <a:ext uri="{FF2B5EF4-FFF2-40B4-BE49-F238E27FC236}">
                <a16:creationId xmlns:a16="http://schemas.microsoft.com/office/drawing/2014/main" id="{00000000-0008-0000-0100-0000B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200" name="Line 88">
            <a:extLst>
              <a:ext uri="{FF2B5EF4-FFF2-40B4-BE49-F238E27FC236}">
                <a16:creationId xmlns:a16="http://schemas.microsoft.com/office/drawing/2014/main" id="{00000000-0008-0000-0100-0000C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0" name="Group 89">
          <a:extLst>
            <a:ext uri="{FF2B5EF4-FFF2-40B4-BE49-F238E27FC236}">
              <a16:creationId xmlns:a16="http://schemas.microsoft.com/office/drawing/2014/main" id="{00000000-0008-0000-0100-0000D6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95" name="Line 90">
            <a:extLst>
              <a:ext uri="{FF2B5EF4-FFF2-40B4-BE49-F238E27FC236}">
                <a16:creationId xmlns:a16="http://schemas.microsoft.com/office/drawing/2014/main" id="{00000000-0008-0000-0100-0000BB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6" name="Line 91">
            <a:extLst>
              <a:ext uri="{FF2B5EF4-FFF2-40B4-BE49-F238E27FC236}">
                <a16:creationId xmlns:a16="http://schemas.microsoft.com/office/drawing/2014/main" id="{00000000-0008-0000-0100-0000B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7" name="Line 92">
            <a:extLst>
              <a:ext uri="{FF2B5EF4-FFF2-40B4-BE49-F238E27FC236}">
                <a16:creationId xmlns:a16="http://schemas.microsoft.com/office/drawing/2014/main" id="{00000000-0008-0000-0100-0000B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1" name="Group 93">
          <a:extLst>
            <a:ext uri="{FF2B5EF4-FFF2-40B4-BE49-F238E27FC236}">
              <a16:creationId xmlns:a16="http://schemas.microsoft.com/office/drawing/2014/main" id="{00000000-0008-0000-0100-0000D7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92" name="Line 94">
            <a:extLst>
              <a:ext uri="{FF2B5EF4-FFF2-40B4-BE49-F238E27FC236}">
                <a16:creationId xmlns:a16="http://schemas.microsoft.com/office/drawing/2014/main" id="{00000000-0008-0000-0100-0000B8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3" name="Line 95">
            <a:extLst>
              <a:ext uri="{FF2B5EF4-FFF2-40B4-BE49-F238E27FC236}">
                <a16:creationId xmlns:a16="http://schemas.microsoft.com/office/drawing/2014/main" id="{00000000-0008-0000-0100-0000B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4" name="Line 96">
            <a:extLst>
              <a:ext uri="{FF2B5EF4-FFF2-40B4-BE49-F238E27FC236}">
                <a16:creationId xmlns:a16="http://schemas.microsoft.com/office/drawing/2014/main" id="{00000000-0008-0000-0100-0000B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2" name="Group 97">
          <a:extLst>
            <a:ext uri="{FF2B5EF4-FFF2-40B4-BE49-F238E27FC236}">
              <a16:creationId xmlns:a16="http://schemas.microsoft.com/office/drawing/2014/main" id="{00000000-0008-0000-0100-0000D8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89" name="Line 98">
            <a:extLst>
              <a:ext uri="{FF2B5EF4-FFF2-40B4-BE49-F238E27FC236}">
                <a16:creationId xmlns:a16="http://schemas.microsoft.com/office/drawing/2014/main" id="{00000000-0008-0000-0100-0000B5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0" name="Line 99">
            <a:extLst>
              <a:ext uri="{FF2B5EF4-FFF2-40B4-BE49-F238E27FC236}">
                <a16:creationId xmlns:a16="http://schemas.microsoft.com/office/drawing/2014/main" id="{00000000-0008-0000-0100-0000B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91" name="Line 100">
            <a:extLst>
              <a:ext uri="{FF2B5EF4-FFF2-40B4-BE49-F238E27FC236}">
                <a16:creationId xmlns:a16="http://schemas.microsoft.com/office/drawing/2014/main" id="{00000000-0008-0000-0100-0000B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3" name="Group 101">
          <a:extLst>
            <a:ext uri="{FF2B5EF4-FFF2-40B4-BE49-F238E27FC236}">
              <a16:creationId xmlns:a16="http://schemas.microsoft.com/office/drawing/2014/main" id="{00000000-0008-0000-0100-0000D9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86" name="Line 102">
            <a:extLst>
              <a:ext uri="{FF2B5EF4-FFF2-40B4-BE49-F238E27FC236}">
                <a16:creationId xmlns:a16="http://schemas.microsoft.com/office/drawing/2014/main" id="{00000000-0008-0000-0100-0000B2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7" name="Line 103">
            <a:extLst>
              <a:ext uri="{FF2B5EF4-FFF2-40B4-BE49-F238E27FC236}">
                <a16:creationId xmlns:a16="http://schemas.microsoft.com/office/drawing/2014/main" id="{00000000-0008-0000-0100-0000B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8" name="Line 104">
            <a:extLst>
              <a:ext uri="{FF2B5EF4-FFF2-40B4-BE49-F238E27FC236}">
                <a16:creationId xmlns:a16="http://schemas.microsoft.com/office/drawing/2014/main" id="{00000000-0008-0000-0100-0000B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4" name="Group 105">
          <a:extLst>
            <a:ext uri="{FF2B5EF4-FFF2-40B4-BE49-F238E27FC236}">
              <a16:creationId xmlns:a16="http://schemas.microsoft.com/office/drawing/2014/main" id="{00000000-0008-0000-0100-0000DA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83" name="Line 106">
            <a:extLst>
              <a:ext uri="{FF2B5EF4-FFF2-40B4-BE49-F238E27FC236}">
                <a16:creationId xmlns:a16="http://schemas.microsoft.com/office/drawing/2014/main" id="{00000000-0008-0000-0100-0000AF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4" name="Line 107">
            <a:extLst>
              <a:ext uri="{FF2B5EF4-FFF2-40B4-BE49-F238E27FC236}">
                <a16:creationId xmlns:a16="http://schemas.microsoft.com/office/drawing/2014/main" id="{00000000-0008-0000-0100-0000B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5" name="Line 108">
            <a:extLst>
              <a:ext uri="{FF2B5EF4-FFF2-40B4-BE49-F238E27FC236}">
                <a16:creationId xmlns:a16="http://schemas.microsoft.com/office/drawing/2014/main" id="{00000000-0008-0000-0100-0000B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5" name="Group 109">
          <a:extLst>
            <a:ext uri="{FF2B5EF4-FFF2-40B4-BE49-F238E27FC236}">
              <a16:creationId xmlns:a16="http://schemas.microsoft.com/office/drawing/2014/main" id="{00000000-0008-0000-0100-0000DB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80" name="Line 110">
            <a:extLst>
              <a:ext uri="{FF2B5EF4-FFF2-40B4-BE49-F238E27FC236}">
                <a16:creationId xmlns:a16="http://schemas.microsoft.com/office/drawing/2014/main" id="{00000000-0008-0000-0100-0000AC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1" name="Line 111">
            <a:extLst>
              <a:ext uri="{FF2B5EF4-FFF2-40B4-BE49-F238E27FC236}">
                <a16:creationId xmlns:a16="http://schemas.microsoft.com/office/drawing/2014/main" id="{00000000-0008-0000-0100-0000A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82" name="Line 112">
            <a:extLst>
              <a:ext uri="{FF2B5EF4-FFF2-40B4-BE49-F238E27FC236}">
                <a16:creationId xmlns:a16="http://schemas.microsoft.com/office/drawing/2014/main" id="{00000000-0008-0000-0100-0000A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6" name="Group 113">
          <a:extLst>
            <a:ext uri="{FF2B5EF4-FFF2-40B4-BE49-F238E27FC236}">
              <a16:creationId xmlns:a16="http://schemas.microsoft.com/office/drawing/2014/main" id="{00000000-0008-0000-0100-0000DC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77" name="Line 114">
            <a:extLst>
              <a:ext uri="{FF2B5EF4-FFF2-40B4-BE49-F238E27FC236}">
                <a16:creationId xmlns:a16="http://schemas.microsoft.com/office/drawing/2014/main" id="{00000000-0008-0000-0100-0000A9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8" name="Line 115">
            <a:extLst>
              <a:ext uri="{FF2B5EF4-FFF2-40B4-BE49-F238E27FC236}">
                <a16:creationId xmlns:a16="http://schemas.microsoft.com/office/drawing/2014/main" id="{00000000-0008-0000-0100-0000A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9" name="Line 116">
            <a:extLst>
              <a:ext uri="{FF2B5EF4-FFF2-40B4-BE49-F238E27FC236}">
                <a16:creationId xmlns:a16="http://schemas.microsoft.com/office/drawing/2014/main" id="{00000000-0008-0000-0100-0000A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7" name="Group 117">
          <a:extLst>
            <a:ext uri="{FF2B5EF4-FFF2-40B4-BE49-F238E27FC236}">
              <a16:creationId xmlns:a16="http://schemas.microsoft.com/office/drawing/2014/main" id="{00000000-0008-0000-0100-0000DD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74" name="Line 118">
            <a:extLst>
              <a:ext uri="{FF2B5EF4-FFF2-40B4-BE49-F238E27FC236}">
                <a16:creationId xmlns:a16="http://schemas.microsoft.com/office/drawing/2014/main" id="{00000000-0008-0000-0100-0000A6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5" name="Line 119">
            <a:extLst>
              <a:ext uri="{FF2B5EF4-FFF2-40B4-BE49-F238E27FC236}">
                <a16:creationId xmlns:a16="http://schemas.microsoft.com/office/drawing/2014/main" id="{00000000-0008-0000-0100-0000A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6" name="Line 120">
            <a:extLst>
              <a:ext uri="{FF2B5EF4-FFF2-40B4-BE49-F238E27FC236}">
                <a16:creationId xmlns:a16="http://schemas.microsoft.com/office/drawing/2014/main" id="{00000000-0008-0000-0100-0000A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8" name="Group 121">
          <a:extLst>
            <a:ext uri="{FF2B5EF4-FFF2-40B4-BE49-F238E27FC236}">
              <a16:creationId xmlns:a16="http://schemas.microsoft.com/office/drawing/2014/main" id="{00000000-0008-0000-0100-0000DE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71" name="Line 122">
            <a:extLst>
              <a:ext uri="{FF2B5EF4-FFF2-40B4-BE49-F238E27FC236}">
                <a16:creationId xmlns:a16="http://schemas.microsoft.com/office/drawing/2014/main" id="{00000000-0008-0000-0100-0000A3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2" name="Line 123">
            <a:extLst>
              <a:ext uri="{FF2B5EF4-FFF2-40B4-BE49-F238E27FC236}">
                <a16:creationId xmlns:a16="http://schemas.microsoft.com/office/drawing/2014/main" id="{00000000-0008-0000-0100-0000A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3" name="Line 124">
            <a:extLst>
              <a:ext uri="{FF2B5EF4-FFF2-40B4-BE49-F238E27FC236}">
                <a16:creationId xmlns:a16="http://schemas.microsoft.com/office/drawing/2014/main" id="{00000000-0008-0000-0100-0000A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19" name="Group 125">
          <a:extLst>
            <a:ext uri="{FF2B5EF4-FFF2-40B4-BE49-F238E27FC236}">
              <a16:creationId xmlns:a16="http://schemas.microsoft.com/office/drawing/2014/main" id="{00000000-0008-0000-0100-0000DF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68" name="Line 126">
            <a:extLst>
              <a:ext uri="{FF2B5EF4-FFF2-40B4-BE49-F238E27FC236}">
                <a16:creationId xmlns:a16="http://schemas.microsoft.com/office/drawing/2014/main" id="{00000000-0008-0000-0100-0000A0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9" name="Line 127">
            <a:extLst>
              <a:ext uri="{FF2B5EF4-FFF2-40B4-BE49-F238E27FC236}">
                <a16:creationId xmlns:a16="http://schemas.microsoft.com/office/drawing/2014/main" id="{00000000-0008-0000-0100-0000A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70" name="Line 128">
            <a:extLst>
              <a:ext uri="{FF2B5EF4-FFF2-40B4-BE49-F238E27FC236}">
                <a16:creationId xmlns:a16="http://schemas.microsoft.com/office/drawing/2014/main" id="{00000000-0008-0000-0100-0000A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0" name="Group 129">
          <a:extLst>
            <a:ext uri="{FF2B5EF4-FFF2-40B4-BE49-F238E27FC236}">
              <a16:creationId xmlns:a16="http://schemas.microsoft.com/office/drawing/2014/main" id="{00000000-0008-0000-0100-0000E0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65" name="Line 130">
            <a:extLst>
              <a:ext uri="{FF2B5EF4-FFF2-40B4-BE49-F238E27FC236}">
                <a16:creationId xmlns:a16="http://schemas.microsoft.com/office/drawing/2014/main" id="{00000000-0008-0000-0100-00009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6" name="Line 131">
            <a:extLst>
              <a:ext uri="{FF2B5EF4-FFF2-40B4-BE49-F238E27FC236}">
                <a16:creationId xmlns:a16="http://schemas.microsoft.com/office/drawing/2014/main" id="{00000000-0008-0000-0100-00009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7" name="Line 132">
            <a:extLst>
              <a:ext uri="{FF2B5EF4-FFF2-40B4-BE49-F238E27FC236}">
                <a16:creationId xmlns:a16="http://schemas.microsoft.com/office/drawing/2014/main" id="{00000000-0008-0000-0100-00009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1" name="Group 133">
          <a:extLst>
            <a:ext uri="{FF2B5EF4-FFF2-40B4-BE49-F238E27FC236}">
              <a16:creationId xmlns:a16="http://schemas.microsoft.com/office/drawing/2014/main" id="{00000000-0008-0000-0100-0000E1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62" name="Line 134">
            <a:extLst>
              <a:ext uri="{FF2B5EF4-FFF2-40B4-BE49-F238E27FC236}">
                <a16:creationId xmlns:a16="http://schemas.microsoft.com/office/drawing/2014/main" id="{00000000-0008-0000-0100-00009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3" name="Line 135">
            <a:extLst>
              <a:ext uri="{FF2B5EF4-FFF2-40B4-BE49-F238E27FC236}">
                <a16:creationId xmlns:a16="http://schemas.microsoft.com/office/drawing/2014/main" id="{00000000-0008-0000-0100-00009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4" name="Line 136">
            <a:extLst>
              <a:ext uri="{FF2B5EF4-FFF2-40B4-BE49-F238E27FC236}">
                <a16:creationId xmlns:a16="http://schemas.microsoft.com/office/drawing/2014/main" id="{00000000-0008-0000-0100-00009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2" name="Group 137">
          <a:extLst>
            <a:ext uri="{FF2B5EF4-FFF2-40B4-BE49-F238E27FC236}">
              <a16:creationId xmlns:a16="http://schemas.microsoft.com/office/drawing/2014/main" id="{00000000-0008-0000-0100-0000E2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59" name="Line 138">
            <a:extLst>
              <a:ext uri="{FF2B5EF4-FFF2-40B4-BE49-F238E27FC236}">
                <a16:creationId xmlns:a16="http://schemas.microsoft.com/office/drawing/2014/main" id="{00000000-0008-0000-0100-00009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0" name="Line 139">
            <a:extLst>
              <a:ext uri="{FF2B5EF4-FFF2-40B4-BE49-F238E27FC236}">
                <a16:creationId xmlns:a16="http://schemas.microsoft.com/office/drawing/2014/main" id="{00000000-0008-0000-0100-00009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61" name="Line 140">
            <a:extLst>
              <a:ext uri="{FF2B5EF4-FFF2-40B4-BE49-F238E27FC236}">
                <a16:creationId xmlns:a16="http://schemas.microsoft.com/office/drawing/2014/main" id="{00000000-0008-0000-0100-00009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3" name="Group 141">
          <a:extLst>
            <a:ext uri="{FF2B5EF4-FFF2-40B4-BE49-F238E27FC236}">
              <a16:creationId xmlns:a16="http://schemas.microsoft.com/office/drawing/2014/main" id="{00000000-0008-0000-0100-0000E3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56" name="Line 142">
            <a:extLst>
              <a:ext uri="{FF2B5EF4-FFF2-40B4-BE49-F238E27FC236}">
                <a16:creationId xmlns:a16="http://schemas.microsoft.com/office/drawing/2014/main" id="{00000000-0008-0000-0100-00009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7" name="Line 143">
            <a:extLst>
              <a:ext uri="{FF2B5EF4-FFF2-40B4-BE49-F238E27FC236}">
                <a16:creationId xmlns:a16="http://schemas.microsoft.com/office/drawing/2014/main" id="{00000000-0008-0000-0100-00009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8" name="Line 144">
            <a:extLst>
              <a:ext uri="{FF2B5EF4-FFF2-40B4-BE49-F238E27FC236}">
                <a16:creationId xmlns:a16="http://schemas.microsoft.com/office/drawing/2014/main" id="{00000000-0008-0000-0100-00009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4" name="Group 145">
          <a:extLst>
            <a:ext uri="{FF2B5EF4-FFF2-40B4-BE49-F238E27FC236}">
              <a16:creationId xmlns:a16="http://schemas.microsoft.com/office/drawing/2014/main" id="{00000000-0008-0000-0100-0000E4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53" name="Line 146">
            <a:extLst>
              <a:ext uri="{FF2B5EF4-FFF2-40B4-BE49-F238E27FC236}">
                <a16:creationId xmlns:a16="http://schemas.microsoft.com/office/drawing/2014/main" id="{00000000-0008-0000-0100-00009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4" name="Line 147">
            <a:extLst>
              <a:ext uri="{FF2B5EF4-FFF2-40B4-BE49-F238E27FC236}">
                <a16:creationId xmlns:a16="http://schemas.microsoft.com/office/drawing/2014/main" id="{00000000-0008-0000-0100-00009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5" name="Line 148">
            <a:extLst>
              <a:ext uri="{FF2B5EF4-FFF2-40B4-BE49-F238E27FC236}">
                <a16:creationId xmlns:a16="http://schemas.microsoft.com/office/drawing/2014/main" id="{00000000-0008-0000-0100-00009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5" name="Group 149">
          <a:extLst>
            <a:ext uri="{FF2B5EF4-FFF2-40B4-BE49-F238E27FC236}">
              <a16:creationId xmlns:a16="http://schemas.microsoft.com/office/drawing/2014/main" id="{00000000-0008-0000-0100-0000E5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50" name="Line 150">
            <a:extLst>
              <a:ext uri="{FF2B5EF4-FFF2-40B4-BE49-F238E27FC236}">
                <a16:creationId xmlns:a16="http://schemas.microsoft.com/office/drawing/2014/main" id="{00000000-0008-0000-0100-00008E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1" name="Line 151">
            <a:extLst>
              <a:ext uri="{FF2B5EF4-FFF2-40B4-BE49-F238E27FC236}">
                <a16:creationId xmlns:a16="http://schemas.microsoft.com/office/drawing/2014/main" id="{00000000-0008-0000-0100-00008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52" name="Line 152">
            <a:extLst>
              <a:ext uri="{FF2B5EF4-FFF2-40B4-BE49-F238E27FC236}">
                <a16:creationId xmlns:a16="http://schemas.microsoft.com/office/drawing/2014/main" id="{00000000-0008-0000-0100-00009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6" name="Group 153">
          <a:extLst>
            <a:ext uri="{FF2B5EF4-FFF2-40B4-BE49-F238E27FC236}">
              <a16:creationId xmlns:a16="http://schemas.microsoft.com/office/drawing/2014/main" id="{00000000-0008-0000-0100-0000E6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47" name="Line 154">
            <a:extLst>
              <a:ext uri="{FF2B5EF4-FFF2-40B4-BE49-F238E27FC236}">
                <a16:creationId xmlns:a16="http://schemas.microsoft.com/office/drawing/2014/main" id="{00000000-0008-0000-0100-00008B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8" name="Line 155">
            <a:extLst>
              <a:ext uri="{FF2B5EF4-FFF2-40B4-BE49-F238E27FC236}">
                <a16:creationId xmlns:a16="http://schemas.microsoft.com/office/drawing/2014/main" id="{00000000-0008-0000-0100-00008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9" name="Line 156">
            <a:extLst>
              <a:ext uri="{FF2B5EF4-FFF2-40B4-BE49-F238E27FC236}">
                <a16:creationId xmlns:a16="http://schemas.microsoft.com/office/drawing/2014/main" id="{00000000-0008-0000-0100-00008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7" name="Group 157">
          <a:extLst>
            <a:ext uri="{FF2B5EF4-FFF2-40B4-BE49-F238E27FC236}">
              <a16:creationId xmlns:a16="http://schemas.microsoft.com/office/drawing/2014/main" id="{00000000-0008-0000-0100-0000E7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44" name="Line 158">
            <a:extLst>
              <a:ext uri="{FF2B5EF4-FFF2-40B4-BE49-F238E27FC236}">
                <a16:creationId xmlns:a16="http://schemas.microsoft.com/office/drawing/2014/main" id="{00000000-0008-0000-0100-000088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5" name="Line 159">
            <a:extLst>
              <a:ext uri="{FF2B5EF4-FFF2-40B4-BE49-F238E27FC236}">
                <a16:creationId xmlns:a16="http://schemas.microsoft.com/office/drawing/2014/main" id="{00000000-0008-0000-0100-00008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6" name="Line 160">
            <a:extLst>
              <a:ext uri="{FF2B5EF4-FFF2-40B4-BE49-F238E27FC236}">
                <a16:creationId xmlns:a16="http://schemas.microsoft.com/office/drawing/2014/main" id="{00000000-0008-0000-0100-00008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8" name="Group 161">
          <a:extLst>
            <a:ext uri="{FF2B5EF4-FFF2-40B4-BE49-F238E27FC236}">
              <a16:creationId xmlns:a16="http://schemas.microsoft.com/office/drawing/2014/main" id="{00000000-0008-0000-0100-0000E8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41" name="Line 162">
            <a:extLst>
              <a:ext uri="{FF2B5EF4-FFF2-40B4-BE49-F238E27FC236}">
                <a16:creationId xmlns:a16="http://schemas.microsoft.com/office/drawing/2014/main" id="{00000000-0008-0000-0100-000085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2" name="Line 163">
            <a:extLst>
              <a:ext uri="{FF2B5EF4-FFF2-40B4-BE49-F238E27FC236}">
                <a16:creationId xmlns:a16="http://schemas.microsoft.com/office/drawing/2014/main" id="{00000000-0008-0000-0100-00008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3" name="Line 164">
            <a:extLst>
              <a:ext uri="{FF2B5EF4-FFF2-40B4-BE49-F238E27FC236}">
                <a16:creationId xmlns:a16="http://schemas.microsoft.com/office/drawing/2014/main" id="{00000000-0008-0000-0100-00008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29" name="Group 165">
          <a:extLst>
            <a:ext uri="{FF2B5EF4-FFF2-40B4-BE49-F238E27FC236}">
              <a16:creationId xmlns:a16="http://schemas.microsoft.com/office/drawing/2014/main" id="{00000000-0008-0000-0100-0000E9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38" name="Line 166">
            <a:extLst>
              <a:ext uri="{FF2B5EF4-FFF2-40B4-BE49-F238E27FC236}">
                <a16:creationId xmlns:a16="http://schemas.microsoft.com/office/drawing/2014/main" id="{00000000-0008-0000-0100-000082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9" name="Line 167">
            <a:extLst>
              <a:ext uri="{FF2B5EF4-FFF2-40B4-BE49-F238E27FC236}">
                <a16:creationId xmlns:a16="http://schemas.microsoft.com/office/drawing/2014/main" id="{00000000-0008-0000-0100-00008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40" name="Line 168">
            <a:extLst>
              <a:ext uri="{FF2B5EF4-FFF2-40B4-BE49-F238E27FC236}">
                <a16:creationId xmlns:a16="http://schemas.microsoft.com/office/drawing/2014/main" id="{00000000-0008-0000-0100-00008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0" name="Group 169">
          <a:extLst>
            <a:ext uri="{FF2B5EF4-FFF2-40B4-BE49-F238E27FC236}">
              <a16:creationId xmlns:a16="http://schemas.microsoft.com/office/drawing/2014/main" id="{00000000-0008-0000-0100-0000EA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35" name="Line 170">
            <a:extLst>
              <a:ext uri="{FF2B5EF4-FFF2-40B4-BE49-F238E27FC236}">
                <a16:creationId xmlns:a16="http://schemas.microsoft.com/office/drawing/2014/main" id="{00000000-0008-0000-0100-00007F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6" name="Line 171">
            <a:extLst>
              <a:ext uri="{FF2B5EF4-FFF2-40B4-BE49-F238E27FC236}">
                <a16:creationId xmlns:a16="http://schemas.microsoft.com/office/drawing/2014/main" id="{00000000-0008-0000-0100-00008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7" name="Line 172">
            <a:extLst>
              <a:ext uri="{FF2B5EF4-FFF2-40B4-BE49-F238E27FC236}">
                <a16:creationId xmlns:a16="http://schemas.microsoft.com/office/drawing/2014/main" id="{00000000-0008-0000-0100-00008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1" name="Group 173">
          <a:extLst>
            <a:ext uri="{FF2B5EF4-FFF2-40B4-BE49-F238E27FC236}">
              <a16:creationId xmlns:a16="http://schemas.microsoft.com/office/drawing/2014/main" id="{00000000-0008-0000-0100-0000EB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32" name="Line 174">
            <a:extLst>
              <a:ext uri="{FF2B5EF4-FFF2-40B4-BE49-F238E27FC236}">
                <a16:creationId xmlns:a16="http://schemas.microsoft.com/office/drawing/2014/main" id="{00000000-0008-0000-0100-00007C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3" name="Line 175">
            <a:extLst>
              <a:ext uri="{FF2B5EF4-FFF2-40B4-BE49-F238E27FC236}">
                <a16:creationId xmlns:a16="http://schemas.microsoft.com/office/drawing/2014/main" id="{00000000-0008-0000-0100-00007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4" name="Line 176">
            <a:extLst>
              <a:ext uri="{FF2B5EF4-FFF2-40B4-BE49-F238E27FC236}">
                <a16:creationId xmlns:a16="http://schemas.microsoft.com/office/drawing/2014/main" id="{00000000-0008-0000-0100-00007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2" name="Group 177">
          <a:extLst>
            <a:ext uri="{FF2B5EF4-FFF2-40B4-BE49-F238E27FC236}">
              <a16:creationId xmlns:a16="http://schemas.microsoft.com/office/drawing/2014/main" id="{00000000-0008-0000-0100-0000EC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29" name="Line 178">
            <a:extLst>
              <a:ext uri="{FF2B5EF4-FFF2-40B4-BE49-F238E27FC236}">
                <a16:creationId xmlns:a16="http://schemas.microsoft.com/office/drawing/2014/main" id="{00000000-0008-0000-0100-000079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0" name="Line 179">
            <a:extLst>
              <a:ext uri="{FF2B5EF4-FFF2-40B4-BE49-F238E27FC236}">
                <a16:creationId xmlns:a16="http://schemas.microsoft.com/office/drawing/2014/main" id="{00000000-0008-0000-0100-00007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31" name="Line 180">
            <a:extLst>
              <a:ext uri="{FF2B5EF4-FFF2-40B4-BE49-F238E27FC236}">
                <a16:creationId xmlns:a16="http://schemas.microsoft.com/office/drawing/2014/main" id="{00000000-0008-0000-0100-00007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3" name="Group 181">
          <a:extLst>
            <a:ext uri="{FF2B5EF4-FFF2-40B4-BE49-F238E27FC236}">
              <a16:creationId xmlns:a16="http://schemas.microsoft.com/office/drawing/2014/main" id="{00000000-0008-0000-0100-0000ED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26" name="Line 182">
            <a:extLst>
              <a:ext uri="{FF2B5EF4-FFF2-40B4-BE49-F238E27FC236}">
                <a16:creationId xmlns:a16="http://schemas.microsoft.com/office/drawing/2014/main" id="{00000000-0008-0000-0100-000076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7" name="Line 183">
            <a:extLst>
              <a:ext uri="{FF2B5EF4-FFF2-40B4-BE49-F238E27FC236}">
                <a16:creationId xmlns:a16="http://schemas.microsoft.com/office/drawing/2014/main" id="{00000000-0008-0000-0100-00007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8" name="Line 184">
            <a:extLst>
              <a:ext uri="{FF2B5EF4-FFF2-40B4-BE49-F238E27FC236}">
                <a16:creationId xmlns:a16="http://schemas.microsoft.com/office/drawing/2014/main" id="{00000000-0008-0000-0100-00007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4" name="Group 185">
          <a:extLst>
            <a:ext uri="{FF2B5EF4-FFF2-40B4-BE49-F238E27FC236}">
              <a16:creationId xmlns:a16="http://schemas.microsoft.com/office/drawing/2014/main" id="{00000000-0008-0000-0100-0000EE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23" name="Line 186">
            <a:extLst>
              <a:ext uri="{FF2B5EF4-FFF2-40B4-BE49-F238E27FC236}">
                <a16:creationId xmlns:a16="http://schemas.microsoft.com/office/drawing/2014/main" id="{00000000-0008-0000-0100-000073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4" name="Line 187">
            <a:extLst>
              <a:ext uri="{FF2B5EF4-FFF2-40B4-BE49-F238E27FC236}">
                <a16:creationId xmlns:a16="http://schemas.microsoft.com/office/drawing/2014/main" id="{00000000-0008-0000-0100-00007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5" name="Line 188">
            <a:extLst>
              <a:ext uri="{FF2B5EF4-FFF2-40B4-BE49-F238E27FC236}">
                <a16:creationId xmlns:a16="http://schemas.microsoft.com/office/drawing/2014/main" id="{00000000-0008-0000-0100-00007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grpSp>
      <xdr:nvGrpSpPr>
        <xdr:cNvPr id="4874735" name="Group 189">
          <a:extLst>
            <a:ext uri="{FF2B5EF4-FFF2-40B4-BE49-F238E27FC236}">
              <a16:creationId xmlns:a16="http://schemas.microsoft.com/office/drawing/2014/main" id="{00000000-0008-0000-0100-0000EF614A00}"/>
            </a:ext>
          </a:extLst>
        </xdr:cNvPr>
        <xdr:cNvGrpSpPr>
          <a:grpSpLocks/>
        </xdr:cNvGrpSpPr>
      </xdr:nvGrpSpPr>
      <xdr:grpSpPr bwMode="auto">
        <a:xfrm>
          <a:off x="3876261" y="2286000"/>
          <a:ext cx="0" cy="0"/>
          <a:chOff x="63" y="1010"/>
          <a:chExt cx="31" cy="69"/>
        </a:xfrm>
      </xdr:grpSpPr>
      <xdr:sp macro="" textlink="">
        <xdr:nvSpPr>
          <xdr:cNvPr id="4875120" name="Line 190">
            <a:extLst>
              <a:ext uri="{FF2B5EF4-FFF2-40B4-BE49-F238E27FC236}">
                <a16:creationId xmlns:a16="http://schemas.microsoft.com/office/drawing/2014/main" id="{00000000-0008-0000-0100-000070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1" name="Line 191">
            <a:extLst>
              <a:ext uri="{FF2B5EF4-FFF2-40B4-BE49-F238E27FC236}">
                <a16:creationId xmlns:a16="http://schemas.microsoft.com/office/drawing/2014/main" id="{00000000-0008-0000-0100-00007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22" name="Line 192">
            <a:extLst>
              <a:ext uri="{FF2B5EF4-FFF2-40B4-BE49-F238E27FC236}">
                <a16:creationId xmlns:a16="http://schemas.microsoft.com/office/drawing/2014/main" id="{00000000-0008-0000-0100-00007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36" name="Group 193">
          <a:extLst>
            <a:ext uri="{FF2B5EF4-FFF2-40B4-BE49-F238E27FC236}">
              <a16:creationId xmlns:a16="http://schemas.microsoft.com/office/drawing/2014/main" id="{00000000-0008-0000-0100-0000F0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17" name="Line 194">
            <a:extLst>
              <a:ext uri="{FF2B5EF4-FFF2-40B4-BE49-F238E27FC236}">
                <a16:creationId xmlns:a16="http://schemas.microsoft.com/office/drawing/2014/main" id="{00000000-0008-0000-0100-00006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8" name="Line 195">
            <a:extLst>
              <a:ext uri="{FF2B5EF4-FFF2-40B4-BE49-F238E27FC236}">
                <a16:creationId xmlns:a16="http://schemas.microsoft.com/office/drawing/2014/main" id="{00000000-0008-0000-0100-00006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9" name="Line 196">
            <a:extLst>
              <a:ext uri="{FF2B5EF4-FFF2-40B4-BE49-F238E27FC236}">
                <a16:creationId xmlns:a16="http://schemas.microsoft.com/office/drawing/2014/main" id="{00000000-0008-0000-0100-00006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37" name="Group 197">
          <a:extLst>
            <a:ext uri="{FF2B5EF4-FFF2-40B4-BE49-F238E27FC236}">
              <a16:creationId xmlns:a16="http://schemas.microsoft.com/office/drawing/2014/main" id="{00000000-0008-0000-0100-0000F1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14" name="Line 198">
            <a:extLst>
              <a:ext uri="{FF2B5EF4-FFF2-40B4-BE49-F238E27FC236}">
                <a16:creationId xmlns:a16="http://schemas.microsoft.com/office/drawing/2014/main" id="{00000000-0008-0000-0100-00006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5" name="Line 199">
            <a:extLst>
              <a:ext uri="{FF2B5EF4-FFF2-40B4-BE49-F238E27FC236}">
                <a16:creationId xmlns:a16="http://schemas.microsoft.com/office/drawing/2014/main" id="{00000000-0008-0000-0100-00006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6" name="Line 200">
            <a:extLst>
              <a:ext uri="{FF2B5EF4-FFF2-40B4-BE49-F238E27FC236}">
                <a16:creationId xmlns:a16="http://schemas.microsoft.com/office/drawing/2014/main" id="{00000000-0008-0000-0100-00006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38" name="Group 201">
          <a:extLst>
            <a:ext uri="{FF2B5EF4-FFF2-40B4-BE49-F238E27FC236}">
              <a16:creationId xmlns:a16="http://schemas.microsoft.com/office/drawing/2014/main" id="{00000000-0008-0000-0100-0000F2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11" name="Line 202">
            <a:extLst>
              <a:ext uri="{FF2B5EF4-FFF2-40B4-BE49-F238E27FC236}">
                <a16:creationId xmlns:a16="http://schemas.microsoft.com/office/drawing/2014/main" id="{00000000-0008-0000-0100-00006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2" name="Line 203">
            <a:extLst>
              <a:ext uri="{FF2B5EF4-FFF2-40B4-BE49-F238E27FC236}">
                <a16:creationId xmlns:a16="http://schemas.microsoft.com/office/drawing/2014/main" id="{00000000-0008-0000-0100-00006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3" name="Line 204">
            <a:extLst>
              <a:ext uri="{FF2B5EF4-FFF2-40B4-BE49-F238E27FC236}">
                <a16:creationId xmlns:a16="http://schemas.microsoft.com/office/drawing/2014/main" id="{00000000-0008-0000-0100-00006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39" name="Group 205">
          <a:extLst>
            <a:ext uri="{FF2B5EF4-FFF2-40B4-BE49-F238E27FC236}">
              <a16:creationId xmlns:a16="http://schemas.microsoft.com/office/drawing/2014/main" id="{00000000-0008-0000-0100-0000F3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08" name="Line 206">
            <a:extLst>
              <a:ext uri="{FF2B5EF4-FFF2-40B4-BE49-F238E27FC236}">
                <a16:creationId xmlns:a16="http://schemas.microsoft.com/office/drawing/2014/main" id="{00000000-0008-0000-0100-00006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9" name="Line 207">
            <a:extLst>
              <a:ext uri="{FF2B5EF4-FFF2-40B4-BE49-F238E27FC236}">
                <a16:creationId xmlns:a16="http://schemas.microsoft.com/office/drawing/2014/main" id="{00000000-0008-0000-0100-00006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10" name="Line 208">
            <a:extLst>
              <a:ext uri="{FF2B5EF4-FFF2-40B4-BE49-F238E27FC236}">
                <a16:creationId xmlns:a16="http://schemas.microsoft.com/office/drawing/2014/main" id="{00000000-0008-0000-0100-00006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0" name="Group 209">
          <a:extLst>
            <a:ext uri="{FF2B5EF4-FFF2-40B4-BE49-F238E27FC236}">
              <a16:creationId xmlns:a16="http://schemas.microsoft.com/office/drawing/2014/main" id="{00000000-0008-0000-0100-0000F4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05" name="Line 210">
            <a:extLst>
              <a:ext uri="{FF2B5EF4-FFF2-40B4-BE49-F238E27FC236}">
                <a16:creationId xmlns:a16="http://schemas.microsoft.com/office/drawing/2014/main" id="{00000000-0008-0000-0100-00006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6" name="Line 211">
            <a:extLst>
              <a:ext uri="{FF2B5EF4-FFF2-40B4-BE49-F238E27FC236}">
                <a16:creationId xmlns:a16="http://schemas.microsoft.com/office/drawing/2014/main" id="{00000000-0008-0000-0100-00006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7" name="Line 212">
            <a:extLst>
              <a:ext uri="{FF2B5EF4-FFF2-40B4-BE49-F238E27FC236}">
                <a16:creationId xmlns:a16="http://schemas.microsoft.com/office/drawing/2014/main" id="{00000000-0008-0000-0100-00006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1" name="Group 213">
          <a:extLst>
            <a:ext uri="{FF2B5EF4-FFF2-40B4-BE49-F238E27FC236}">
              <a16:creationId xmlns:a16="http://schemas.microsoft.com/office/drawing/2014/main" id="{00000000-0008-0000-0100-0000F5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102" name="Line 214">
            <a:extLst>
              <a:ext uri="{FF2B5EF4-FFF2-40B4-BE49-F238E27FC236}">
                <a16:creationId xmlns:a16="http://schemas.microsoft.com/office/drawing/2014/main" id="{00000000-0008-0000-0100-00005E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3" name="Line 215">
            <a:extLst>
              <a:ext uri="{FF2B5EF4-FFF2-40B4-BE49-F238E27FC236}">
                <a16:creationId xmlns:a16="http://schemas.microsoft.com/office/drawing/2014/main" id="{00000000-0008-0000-0100-00005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4" name="Line 216">
            <a:extLst>
              <a:ext uri="{FF2B5EF4-FFF2-40B4-BE49-F238E27FC236}">
                <a16:creationId xmlns:a16="http://schemas.microsoft.com/office/drawing/2014/main" id="{00000000-0008-0000-0100-00006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2" name="Group 217">
          <a:extLst>
            <a:ext uri="{FF2B5EF4-FFF2-40B4-BE49-F238E27FC236}">
              <a16:creationId xmlns:a16="http://schemas.microsoft.com/office/drawing/2014/main" id="{00000000-0008-0000-0100-0000F6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99" name="Line 218">
            <a:extLst>
              <a:ext uri="{FF2B5EF4-FFF2-40B4-BE49-F238E27FC236}">
                <a16:creationId xmlns:a16="http://schemas.microsoft.com/office/drawing/2014/main" id="{00000000-0008-0000-0100-00005B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0" name="Line 219">
            <a:extLst>
              <a:ext uri="{FF2B5EF4-FFF2-40B4-BE49-F238E27FC236}">
                <a16:creationId xmlns:a16="http://schemas.microsoft.com/office/drawing/2014/main" id="{00000000-0008-0000-0100-00005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101" name="Line 220">
            <a:extLst>
              <a:ext uri="{FF2B5EF4-FFF2-40B4-BE49-F238E27FC236}">
                <a16:creationId xmlns:a16="http://schemas.microsoft.com/office/drawing/2014/main" id="{00000000-0008-0000-0100-00005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3" name="Group 221">
          <a:extLst>
            <a:ext uri="{FF2B5EF4-FFF2-40B4-BE49-F238E27FC236}">
              <a16:creationId xmlns:a16="http://schemas.microsoft.com/office/drawing/2014/main" id="{00000000-0008-0000-0100-0000F7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96" name="Line 222">
            <a:extLst>
              <a:ext uri="{FF2B5EF4-FFF2-40B4-BE49-F238E27FC236}">
                <a16:creationId xmlns:a16="http://schemas.microsoft.com/office/drawing/2014/main" id="{00000000-0008-0000-0100-000058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7" name="Line 223">
            <a:extLst>
              <a:ext uri="{FF2B5EF4-FFF2-40B4-BE49-F238E27FC236}">
                <a16:creationId xmlns:a16="http://schemas.microsoft.com/office/drawing/2014/main" id="{00000000-0008-0000-0100-00005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8" name="Line 224">
            <a:extLst>
              <a:ext uri="{FF2B5EF4-FFF2-40B4-BE49-F238E27FC236}">
                <a16:creationId xmlns:a16="http://schemas.microsoft.com/office/drawing/2014/main" id="{00000000-0008-0000-0100-00005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4" name="Group 225">
          <a:extLst>
            <a:ext uri="{FF2B5EF4-FFF2-40B4-BE49-F238E27FC236}">
              <a16:creationId xmlns:a16="http://schemas.microsoft.com/office/drawing/2014/main" id="{00000000-0008-0000-0100-0000F8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93" name="Line 226">
            <a:extLst>
              <a:ext uri="{FF2B5EF4-FFF2-40B4-BE49-F238E27FC236}">
                <a16:creationId xmlns:a16="http://schemas.microsoft.com/office/drawing/2014/main" id="{00000000-0008-0000-0100-000055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4" name="Line 227">
            <a:extLst>
              <a:ext uri="{FF2B5EF4-FFF2-40B4-BE49-F238E27FC236}">
                <a16:creationId xmlns:a16="http://schemas.microsoft.com/office/drawing/2014/main" id="{00000000-0008-0000-0100-00005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5" name="Line 228">
            <a:extLst>
              <a:ext uri="{FF2B5EF4-FFF2-40B4-BE49-F238E27FC236}">
                <a16:creationId xmlns:a16="http://schemas.microsoft.com/office/drawing/2014/main" id="{00000000-0008-0000-0100-00005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5" name="Group 229">
          <a:extLst>
            <a:ext uri="{FF2B5EF4-FFF2-40B4-BE49-F238E27FC236}">
              <a16:creationId xmlns:a16="http://schemas.microsoft.com/office/drawing/2014/main" id="{00000000-0008-0000-0100-0000F9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90" name="Line 230">
            <a:extLst>
              <a:ext uri="{FF2B5EF4-FFF2-40B4-BE49-F238E27FC236}">
                <a16:creationId xmlns:a16="http://schemas.microsoft.com/office/drawing/2014/main" id="{00000000-0008-0000-0100-000052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1" name="Line 231">
            <a:extLst>
              <a:ext uri="{FF2B5EF4-FFF2-40B4-BE49-F238E27FC236}">
                <a16:creationId xmlns:a16="http://schemas.microsoft.com/office/drawing/2014/main" id="{00000000-0008-0000-0100-00005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92" name="Line 232">
            <a:extLst>
              <a:ext uri="{FF2B5EF4-FFF2-40B4-BE49-F238E27FC236}">
                <a16:creationId xmlns:a16="http://schemas.microsoft.com/office/drawing/2014/main" id="{00000000-0008-0000-0100-00005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6" name="Group 233">
          <a:extLst>
            <a:ext uri="{FF2B5EF4-FFF2-40B4-BE49-F238E27FC236}">
              <a16:creationId xmlns:a16="http://schemas.microsoft.com/office/drawing/2014/main" id="{00000000-0008-0000-0100-0000FA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87" name="Line 234">
            <a:extLst>
              <a:ext uri="{FF2B5EF4-FFF2-40B4-BE49-F238E27FC236}">
                <a16:creationId xmlns:a16="http://schemas.microsoft.com/office/drawing/2014/main" id="{00000000-0008-0000-0100-00004F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8" name="Line 235">
            <a:extLst>
              <a:ext uri="{FF2B5EF4-FFF2-40B4-BE49-F238E27FC236}">
                <a16:creationId xmlns:a16="http://schemas.microsoft.com/office/drawing/2014/main" id="{00000000-0008-0000-0100-00005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9" name="Line 236">
            <a:extLst>
              <a:ext uri="{FF2B5EF4-FFF2-40B4-BE49-F238E27FC236}">
                <a16:creationId xmlns:a16="http://schemas.microsoft.com/office/drawing/2014/main" id="{00000000-0008-0000-0100-00005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7" name="Group 237">
          <a:extLst>
            <a:ext uri="{FF2B5EF4-FFF2-40B4-BE49-F238E27FC236}">
              <a16:creationId xmlns:a16="http://schemas.microsoft.com/office/drawing/2014/main" id="{00000000-0008-0000-0100-0000FB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84" name="Line 238">
            <a:extLst>
              <a:ext uri="{FF2B5EF4-FFF2-40B4-BE49-F238E27FC236}">
                <a16:creationId xmlns:a16="http://schemas.microsoft.com/office/drawing/2014/main" id="{00000000-0008-0000-0100-00004C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5" name="Line 239">
            <a:extLst>
              <a:ext uri="{FF2B5EF4-FFF2-40B4-BE49-F238E27FC236}">
                <a16:creationId xmlns:a16="http://schemas.microsoft.com/office/drawing/2014/main" id="{00000000-0008-0000-0100-00004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6" name="Line 240">
            <a:extLst>
              <a:ext uri="{FF2B5EF4-FFF2-40B4-BE49-F238E27FC236}">
                <a16:creationId xmlns:a16="http://schemas.microsoft.com/office/drawing/2014/main" id="{00000000-0008-0000-0100-00004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8" name="Group 241">
          <a:extLst>
            <a:ext uri="{FF2B5EF4-FFF2-40B4-BE49-F238E27FC236}">
              <a16:creationId xmlns:a16="http://schemas.microsoft.com/office/drawing/2014/main" id="{00000000-0008-0000-0100-0000FC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81" name="Line 242">
            <a:extLst>
              <a:ext uri="{FF2B5EF4-FFF2-40B4-BE49-F238E27FC236}">
                <a16:creationId xmlns:a16="http://schemas.microsoft.com/office/drawing/2014/main" id="{00000000-0008-0000-0100-000049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2" name="Line 243">
            <a:extLst>
              <a:ext uri="{FF2B5EF4-FFF2-40B4-BE49-F238E27FC236}">
                <a16:creationId xmlns:a16="http://schemas.microsoft.com/office/drawing/2014/main" id="{00000000-0008-0000-0100-00004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3" name="Line 244">
            <a:extLst>
              <a:ext uri="{FF2B5EF4-FFF2-40B4-BE49-F238E27FC236}">
                <a16:creationId xmlns:a16="http://schemas.microsoft.com/office/drawing/2014/main" id="{00000000-0008-0000-0100-00004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49" name="Group 245">
          <a:extLst>
            <a:ext uri="{FF2B5EF4-FFF2-40B4-BE49-F238E27FC236}">
              <a16:creationId xmlns:a16="http://schemas.microsoft.com/office/drawing/2014/main" id="{00000000-0008-0000-0100-0000FD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78" name="Line 246">
            <a:extLst>
              <a:ext uri="{FF2B5EF4-FFF2-40B4-BE49-F238E27FC236}">
                <a16:creationId xmlns:a16="http://schemas.microsoft.com/office/drawing/2014/main" id="{00000000-0008-0000-0100-000046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9" name="Line 247">
            <a:extLst>
              <a:ext uri="{FF2B5EF4-FFF2-40B4-BE49-F238E27FC236}">
                <a16:creationId xmlns:a16="http://schemas.microsoft.com/office/drawing/2014/main" id="{00000000-0008-0000-0100-00004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80" name="Line 248">
            <a:extLst>
              <a:ext uri="{FF2B5EF4-FFF2-40B4-BE49-F238E27FC236}">
                <a16:creationId xmlns:a16="http://schemas.microsoft.com/office/drawing/2014/main" id="{00000000-0008-0000-0100-00004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0" name="Group 249">
          <a:extLst>
            <a:ext uri="{FF2B5EF4-FFF2-40B4-BE49-F238E27FC236}">
              <a16:creationId xmlns:a16="http://schemas.microsoft.com/office/drawing/2014/main" id="{00000000-0008-0000-0100-0000FE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75" name="Line 250">
            <a:extLst>
              <a:ext uri="{FF2B5EF4-FFF2-40B4-BE49-F238E27FC236}">
                <a16:creationId xmlns:a16="http://schemas.microsoft.com/office/drawing/2014/main" id="{00000000-0008-0000-0100-000043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6" name="Line 251">
            <a:extLst>
              <a:ext uri="{FF2B5EF4-FFF2-40B4-BE49-F238E27FC236}">
                <a16:creationId xmlns:a16="http://schemas.microsoft.com/office/drawing/2014/main" id="{00000000-0008-0000-0100-00004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7" name="Line 252">
            <a:extLst>
              <a:ext uri="{FF2B5EF4-FFF2-40B4-BE49-F238E27FC236}">
                <a16:creationId xmlns:a16="http://schemas.microsoft.com/office/drawing/2014/main" id="{00000000-0008-0000-0100-00004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1" name="Group 253">
          <a:extLst>
            <a:ext uri="{FF2B5EF4-FFF2-40B4-BE49-F238E27FC236}">
              <a16:creationId xmlns:a16="http://schemas.microsoft.com/office/drawing/2014/main" id="{00000000-0008-0000-0100-0000FF61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72" name="Line 254">
            <a:extLst>
              <a:ext uri="{FF2B5EF4-FFF2-40B4-BE49-F238E27FC236}">
                <a16:creationId xmlns:a16="http://schemas.microsoft.com/office/drawing/2014/main" id="{00000000-0008-0000-0100-000040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3" name="Line 255">
            <a:extLst>
              <a:ext uri="{FF2B5EF4-FFF2-40B4-BE49-F238E27FC236}">
                <a16:creationId xmlns:a16="http://schemas.microsoft.com/office/drawing/2014/main" id="{00000000-0008-0000-0100-00004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4" name="Line 256">
            <a:extLst>
              <a:ext uri="{FF2B5EF4-FFF2-40B4-BE49-F238E27FC236}">
                <a16:creationId xmlns:a16="http://schemas.microsoft.com/office/drawing/2014/main" id="{00000000-0008-0000-0100-00004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2" name="Group 257">
          <a:extLst>
            <a:ext uri="{FF2B5EF4-FFF2-40B4-BE49-F238E27FC236}">
              <a16:creationId xmlns:a16="http://schemas.microsoft.com/office/drawing/2014/main" id="{00000000-0008-0000-0100-000000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69" name="Line 258">
            <a:extLst>
              <a:ext uri="{FF2B5EF4-FFF2-40B4-BE49-F238E27FC236}">
                <a16:creationId xmlns:a16="http://schemas.microsoft.com/office/drawing/2014/main" id="{00000000-0008-0000-0100-00003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0" name="Line 259">
            <a:extLst>
              <a:ext uri="{FF2B5EF4-FFF2-40B4-BE49-F238E27FC236}">
                <a16:creationId xmlns:a16="http://schemas.microsoft.com/office/drawing/2014/main" id="{00000000-0008-0000-0100-00003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71" name="Line 260">
            <a:extLst>
              <a:ext uri="{FF2B5EF4-FFF2-40B4-BE49-F238E27FC236}">
                <a16:creationId xmlns:a16="http://schemas.microsoft.com/office/drawing/2014/main" id="{00000000-0008-0000-0100-00003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3" name="Group 261">
          <a:extLst>
            <a:ext uri="{FF2B5EF4-FFF2-40B4-BE49-F238E27FC236}">
              <a16:creationId xmlns:a16="http://schemas.microsoft.com/office/drawing/2014/main" id="{00000000-0008-0000-0100-000001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66" name="Line 262">
            <a:extLst>
              <a:ext uri="{FF2B5EF4-FFF2-40B4-BE49-F238E27FC236}">
                <a16:creationId xmlns:a16="http://schemas.microsoft.com/office/drawing/2014/main" id="{00000000-0008-0000-0100-00003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7" name="Line 263">
            <a:extLst>
              <a:ext uri="{FF2B5EF4-FFF2-40B4-BE49-F238E27FC236}">
                <a16:creationId xmlns:a16="http://schemas.microsoft.com/office/drawing/2014/main" id="{00000000-0008-0000-0100-00003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8" name="Line 264">
            <a:extLst>
              <a:ext uri="{FF2B5EF4-FFF2-40B4-BE49-F238E27FC236}">
                <a16:creationId xmlns:a16="http://schemas.microsoft.com/office/drawing/2014/main" id="{00000000-0008-0000-0100-00003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4" name="Group 265">
          <a:extLst>
            <a:ext uri="{FF2B5EF4-FFF2-40B4-BE49-F238E27FC236}">
              <a16:creationId xmlns:a16="http://schemas.microsoft.com/office/drawing/2014/main" id="{00000000-0008-0000-0100-000002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63" name="Line 266">
            <a:extLst>
              <a:ext uri="{FF2B5EF4-FFF2-40B4-BE49-F238E27FC236}">
                <a16:creationId xmlns:a16="http://schemas.microsoft.com/office/drawing/2014/main" id="{00000000-0008-0000-0100-00003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4" name="Line 267">
            <a:extLst>
              <a:ext uri="{FF2B5EF4-FFF2-40B4-BE49-F238E27FC236}">
                <a16:creationId xmlns:a16="http://schemas.microsoft.com/office/drawing/2014/main" id="{00000000-0008-0000-0100-00003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5" name="Line 268">
            <a:extLst>
              <a:ext uri="{FF2B5EF4-FFF2-40B4-BE49-F238E27FC236}">
                <a16:creationId xmlns:a16="http://schemas.microsoft.com/office/drawing/2014/main" id="{00000000-0008-0000-0100-00003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5" name="Group 269">
          <a:extLst>
            <a:ext uri="{FF2B5EF4-FFF2-40B4-BE49-F238E27FC236}">
              <a16:creationId xmlns:a16="http://schemas.microsoft.com/office/drawing/2014/main" id="{00000000-0008-0000-0100-000003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60" name="Line 270">
            <a:extLst>
              <a:ext uri="{FF2B5EF4-FFF2-40B4-BE49-F238E27FC236}">
                <a16:creationId xmlns:a16="http://schemas.microsoft.com/office/drawing/2014/main" id="{00000000-0008-0000-0100-00003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1" name="Line 271">
            <a:extLst>
              <a:ext uri="{FF2B5EF4-FFF2-40B4-BE49-F238E27FC236}">
                <a16:creationId xmlns:a16="http://schemas.microsoft.com/office/drawing/2014/main" id="{00000000-0008-0000-0100-00003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62" name="Line 272">
            <a:extLst>
              <a:ext uri="{FF2B5EF4-FFF2-40B4-BE49-F238E27FC236}">
                <a16:creationId xmlns:a16="http://schemas.microsoft.com/office/drawing/2014/main" id="{00000000-0008-0000-0100-00003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6" name="Group 273">
          <a:extLst>
            <a:ext uri="{FF2B5EF4-FFF2-40B4-BE49-F238E27FC236}">
              <a16:creationId xmlns:a16="http://schemas.microsoft.com/office/drawing/2014/main" id="{00000000-0008-0000-0100-000004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57" name="Line 274">
            <a:extLst>
              <a:ext uri="{FF2B5EF4-FFF2-40B4-BE49-F238E27FC236}">
                <a16:creationId xmlns:a16="http://schemas.microsoft.com/office/drawing/2014/main" id="{00000000-0008-0000-0100-00003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8" name="Line 275">
            <a:extLst>
              <a:ext uri="{FF2B5EF4-FFF2-40B4-BE49-F238E27FC236}">
                <a16:creationId xmlns:a16="http://schemas.microsoft.com/office/drawing/2014/main" id="{00000000-0008-0000-0100-00003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9" name="Line 276">
            <a:extLst>
              <a:ext uri="{FF2B5EF4-FFF2-40B4-BE49-F238E27FC236}">
                <a16:creationId xmlns:a16="http://schemas.microsoft.com/office/drawing/2014/main" id="{00000000-0008-0000-0100-00003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7" name="Group 277">
          <a:extLst>
            <a:ext uri="{FF2B5EF4-FFF2-40B4-BE49-F238E27FC236}">
              <a16:creationId xmlns:a16="http://schemas.microsoft.com/office/drawing/2014/main" id="{00000000-0008-0000-0100-000005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54" name="Line 278">
            <a:extLst>
              <a:ext uri="{FF2B5EF4-FFF2-40B4-BE49-F238E27FC236}">
                <a16:creationId xmlns:a16="http://schemas.microsoft.com/office/drawing/2014/main" id="{00000000-0008-0000-0100-00002E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5" name="Line 279">
            <a:extLst>
              <a:ext uri="{FF2B5EF4-FFF2-40B4-BE49-F238E27FC236}">
                <a16:creationId xmlns:a16="http://schemas.microsoft.com/office/drawing/2014/main" id="{00000000-0008-0000-0100-00002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6" name="Line 280">
            <a:extLst>
              <a:ext uri="{FF2B5EF4-FFF2-40B4-BE49-F238E27FC236}">
                <a16:creationId xmlns:a16="http://schemas.microsoft.com/office/drawing/2014/main" id="{00000000-0008-0000-0100-00003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8" name="Group 281">
          <a:extLst>
            <a:ext uri="{FF2B5EF4-FFF2-40B4-BE49-F238E27FC236}">
              <a16:creationId xmlns:a16="http://schemas.microsoft.com/office/drawing/2014/main" id="{00000000-0008-0000-0100-000006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51" name="Line 282">
            <a:extLst>
              <a:ext uri="{FF2B5EF4-FFF2-40B4-BE49-F238E27FC236}">
                <a16:creationId xmlns:a16="http://schemas.microsoft.com/office/drawing/2014/main" id="{00000000-0008-0000-0100-00002B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2" name="Line 283">
            <a:extLst>
              <a:ext uri="{FF2B5EF4-FFF2-40B4-BE49-F238E27FC236}">
                <a16:creationId xmlns:a16="http://schemas.microsoft.com/office/drawing/2014/main" id="{00000000-0008-0000-0100-00002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3" name="Line 284">
            <a:extLst>
              <a:ext uri="{FF2B5EF4-FFF2-40B4-BE49-F238E27FC236}">
                <a16:creationId xmlns:a16="http://schemas.microsoft.com/office/drawing/2014/main" id="{00000000-0008-0000-0100-00002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59" name="Group 285">
          <a:extLst>
            <a:ext uri="{FF2B5EF4-FFF2-40B4-BE49-F238E27FC236}">
              <a16:creationId xmlns:a16="http://schemas.microsoft.com/office/drawing/2014/main" id="{00000000-0008-0000-0100-000007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48" name="Line 286">
            <a:extLst>
              <a:ext uri="{FF2B5EF4-FFF2-40B4-BE49-F238E27FC236}">
                <a16:creationId xmlns:a16="http://schemas.microsoft.com/office/drawing/2014/main" id="{00000000-0008-0000-0100-000028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9" name="Line 287">
            <a:extLst>
              <a:ext uri="{FF2B5EF4-FFF2-40B4-BE49-F238E27FC236}">
                <a16:creationId xmlns:a16="http://schemas.microsoft.com/office/drawing/2014/main" id="{00000000-0008-0000-0100-00002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50" name="Line 288">
            <a:extLst>
              <a:ext uri="{FF2B5EF4-FFF2-40B4-BE49-F238E27FC236}">
                <a16:creationId xmlns:a16="http://schemas.microsoft.com/office/drawing/2014/main" id="{00000000-0008-0000-0100-00002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0" name="Group 289">
          <a:extLst>
            <a:ext uri="{FF2B5EF4-FFF2-40B4-BE49-F238E27FC236}">
              <a16:creationId xmlns:a16="http://schemas.microsoft.com/office/drawing/2014/main" id="{00000000-0008-0000-0100-000008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45" name="Line 290">
            <a:extLst>
              <a:ext uri="{FF2B5EF4-FFF2-40B4-BE49-F238E27FC236}">
                <a16:creationId xmlns:a16="http://schemas.microsoft.com/office/drawing/2014/main" id="{00000000-0008-0000-0100-000025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6" name="Line 291">
            <a:extLst>
              <a:ext uri="{FF2B5EF4-FFF2-40B4-BE49-F238E27FC236}">
                <a16:creationId xmlns:a16="http://schemas.microsoft.com/office/drawing/2014/main" id="{00000000-0008-0000-0100-00002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7" name="Line 292">
            <a:extLst>
              <a:ext uri="{FF2B5EF4-FFF2-40B4-BE49-F238E27FC236}">
                <a16:creationId xmlns:a16="http://schemas.microsoft.com/office/drawing/2014/main" id="{00000000-0008-0000-0100-00002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1" name="Group 293">
          <a:extLst>
            <a:ext uri="{FF2B5EF4-FFF2-40B4-BE49-F238E27FC236}">
              <a16:creationId xmlns:a16="http://schemas.microsoft.com/office/drawing/2014/main" id="{00000000-0008-0000-0100-000009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42" name="Line 294">
            <a:extLst>
              <a:ext uri="{FF2B5EF4-FFF2-40B4-BE49-F238E27FC236}">
                <a16:creationId xmlns:a16="http://schemas.microsoft.com/office/drawing/2014/main" id="{00000000-0008-0000-0100-000022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3" name="Line 295">
            <a:extLst>
              <a:ext uri="{FF2B5EF4-FFF2-40B4-BE49-F238E27FC236}">
                <a16:creationId xmlns:a16="http://schemas.microsoft.com/office/drawing/2014/main" id="{00000000-0008-0000-0100-00002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4" name="Line 296">
            <a:extLst>
              <a:ext uri="{FF2B5EF4-FFF2-40B4-BE49-F238E27FC236}">
                <a16:creationId xmlns:a16="http://schemas.microsoft.com/office/drawing/2014/main" id="{00000000-0008-0000-0100-00002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2" name="Group 297">
          <a:extLst>
            <a:ext uri="{FF2B5EF4-FFF2-40B4-BE49-F238E27FC236}">
              <a16:creationId xmlns:a16="http://schemas.microsoft.com/office/drawing/2014/main" id="{00000000-0008-0000-0100-00000A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39" name="Line 298">
            <a:extLst>
              <a:ext uri="{FF2B5EF4-FFF2-40B4-BE49-F238E27FC236}">
                <a16:creationId xmlns:a16="http://schemas.microsoft.com/office/drawing/2014/main" id="{00000000-0008-0000-0100-00001F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0" name="Line 299">
            <a:extLst>
              <a:ext uri="{FF2B5EF4-FFF2-40B4-BE49-F238E27FC236}">
                <a16:creationId xmlns:a16="http://schemas.microsoft.com/office/drawing/2014/main" id="{00000000-0008-0000-0100-00002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41" name="Line 300">
            <a:extLst>
              <a:ext uri="{FF2B5EF4-FFF2-40B4-BE49-F238E27FC236}">
                <a16:creationId xmlns:a16="http://schemas.microsoft.com/office/drawing/2014/main" id="{00000000-0008-0000-0100-00002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3" name="Group 301">
          <a:extLst>
            <a:ext uri="{FF2B5EF4-FFF2-40B4-BE49-F238E27FC236}">
              <a16:creationId xmlns:a16="http://schemas.microsoft.com/office/drawing/2014/main" id="{00000000-0008-0000-0100-00000B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36" name="Line 302">
            <a:extLst>
              <a:ext uri="{FF2B5EF4-FFF2-40B4-BE49-F238E27FC236}">
                <a16:creationId xmlns:a16="http://schemas.microsoft.com/office/drawing/2014/main" id="{00000000-0008-0000-0100-00001C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7" name="Line 303">
            <a:extLst>
              <a:ext uri="{FF2B5EF4-FFF2-40B4-BE49-F238E27FC236}">
                <a16:creationId xmlns:a16="http://schemas.microsoft.com/office/drawing/2014/main" id="{00000000-0008-0000-0100-00001D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8" name="Line 304">
            <a:extLst>
              <a:ext uri="{FF2B5EF4-FFF2-40B4-BE49-F238E27FC236}">
                <a16:creationId xmlns:a16="http://schemas.microsoft.com/office/drawing/2014/main" id="{00000000-0008-0000-0100-00001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4" name="Group 305">
          <a:extLst>
            <a:ext uri="{FF2B5EF4-FFF2-40B4-BE49-F238E27FC236}">
              <a16:creationId xmlns:a16="http://schemas.microsoft.com/office/drawing/2014/main" id="{00000000-0008-0000-0100-00000C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33" name="Line 306">
            <a:extLst>
              <a:ext uri="{FF2B5EF4-FFF2-40B4-BE49-F238E27FC236}">
                <a16:creationId xmlns:a16="http://schemas.microsoft.com/office/drawing/2014/main" id="{00000000-0008-0000-0100-000019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4" name="Line 307">
            <a:extLst>
              <a:ext uri="{FF2B5EF4-FFF2-40B4-BE49-F238E27FC236}">
                <a16:creationId xmlns:a16="http://schemas.microsoft.com/office/drawing/2014/main" id="{00000000-0008-0000-0100-00001A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5" name="Line 308">
            <a:extLst>
              <a:ext uri="{FF2B5EF4-FFF2-40B4-BE49-F238E27FC236}">
                <a16:creationId xmlns:a16="http://schemas.microsoft.com/office/drawing/2014/main" id="{00000000-0008-0000-0100-00001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5" name="Group 309">
          <a:extLst>
            <a:ext uri="{FF2B5EF4-FFF2-40B4-BE49-F238E27FC236}">
              <a16:creationId xmlns:a16="http://schemas.microsoft.com/office/drawing/2014/main" id="{00000000-0008-0000-0100-00000D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30" name="Line 310">
            <a:extLst>
              <a:ext uri="{FF2B5EF4-FFF2-40B4-BE49-F238E27FC236}">
                <a16:creationId xmlns:a16="http://schemas.microsoft.com/office/drawing/2014/main" id="{00000000-0008-0000-0100-000016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1" name="Line 311">
            <a:extLst>
              <a:ext uri="{FF2B5EF4-FFF2-40B4-BE49-F238E27FC236}">
                <a16:creationId xmlns:a16="http://schemas.microsoft.com/office/drawing/2014/main" id="{00000000-0008-0000-0100-000017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32" name="Line 312">
            <a:extLst>
              <a:ext uri="{FF2B5EF4-FFF2-40B4-BE49-F238E27FC236}">
                <a16:creationId xmlns:a16="http://schemas.microsoft.com/office/drawing/2014/main" id="{00000000-0008-0000-0100-00001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6" name="Group 313">
          <a:extLst>
            <a:ext uri="{FF2B5EF4-FFF2-40B4-BE49-F238E27FC236}">
              <a16:creationId xmlns:a16="http://schemas.microsoft.com/office/drawing/2014/main" id="{00000000-0008-0000-0100-00000E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27" name="Line 314">
            <a:extLst>
              <a:ext uri="{FF2B5EF4-FFF2-40B4-BE49-F238E27FC236}">
                <a16:creationId xmlns:a16="http://schemas.microsoft.com/office/drawing/2014/main" id="{00000000-0008-0000-0100-000013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8" name="Line 315">
            <a:extLst>
              <a:ext uri="{FF2B5EF4-FFF2-40B4-BE49-F238E27FC236}">
                <a16:creationId xmlns:a16="http://schemas.microsoft.com/office/drawing/2014/main" id="{00000000-0008-0000-0100-000014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9" name="Line 316">
            <a:extLst>
              <a:ext uri="{FF2B5EF4-FFF2-40B4-BE49-F238E27FC236}">
                <a16:creationId xmlns:a16="http://schemas.microsoft.com/office/drawing/2014/main" id="{00000000-0008-0000-0100-00001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7" name="Group 317">
          <a:extLst>
            <a:ext uri="{FF2B5EF4-FFF2-40B4-BE49-F238E27FC236}">
              <a16:creationId xmlns:a16="http://schemas.microsoft.com/office/drawing/2014/main" id="{00000000-0008-0000-0100-00000F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24" name="Line 318">
            <a:extLst>
              <a:ext uri="{FF2B5EF4-FFF2-40B4-BE49-F238E27FC236}">
                <a16:creationId xmlns:a16="http://schemas.microsoft.com/office/drawing/2014/main" id="{00000000-0008-0000-0100-000010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5" name="Line 319">
            <a:extLst>
              <a:ext uri="{FF2B5EF4-FFF2-40B4-BE49-F238E27FC236}">
                <a16:creationId xmlns:a16="http://schemas.microsoft.com/office/drawing/2014/main" id="{00000000-0008-0000-0100-000011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6" name="Line 320">
            <a:extLst>
              <a:ext uri="{FF2B5EF4-FFF2-40B4-BE49-F238E27FC236}">
                <a16:creationId xmlns:a16="http://schemas.microsoft.com/office/drawing/2014/main" id="{00000000-0008-0000-0100-00001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8" name="Group 321">
          <a:extLst>
            <a:ext uri="{FF2B5EF4-FFF2-40B4-BE49-F238E27FC236}">
              <a16:creationId xmlns:a16="http://schemas.microsoft.com/office/drawing/2014/main" id="{00000000-0008-0000-0100-000010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21" name="Line 322">
            <a:extLst>
              <a:ext uri="{FF2B5EF4-FFF2-40B4-BE49-F238E27FC236}">
                <a16:creationId xmlns:a16="http://schemas.microsoft.com/office/drawing/2014/main" id="{00000000-0008-0000-0100-00000D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2" name="Line 323">
            <a:extLst>
              <a:ext uri="{FF2B5EF4-FFF2-40B4-BE49-F238E27FC236}">
                <a16:creationId xmlns:a16="http://schemas.microsoft.com/office/drawing/2014/main" id="{00000000-0008-0000-0100-00000E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3" name="Line 324">
            <a:extLst>
              <a:ext uri="{FF2B5EF4-FFF2-40B4-BE49-F238E27FC236}">
                <a16:creationId xmlns:a16="http://schemas.microsoft.com/office/drawing/2014/main" id="{00000000-0008-0000-0100-00000F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69" name="Group 325">
          <a:extLst>
            <a:ext uri="{FF2B5EF4-FFF2-40B4-BE49-F238E27FC236}">
              <a16:creationId xmlns:a16="http://schemas.microsoft.com/office/drawing/2014/main" id="{00000000-0008-0000-0100-000011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18" name="Line 326">
            <a:extLst>
              <a:ext uri="{FF2B5EF4-FFF2-40B4-BE49-F238E27FC236}">
                <a16:creationId xmlns:a16="http://schemas.microsoft.com/office/drawing/2014/main" id="{00000000-0008-0000-0100-00000A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9" name="Line 327">
            <a:extLst>
              <a:ext uri="{FF2B5EF4-FFF2-40B4-BE49-F238E27FC236}">
                <a16:creationId xmlns:a16="http://schemas.microsoft.com/office/drawing/2014/main" id="{00000000-0008-0000-0100-00000B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20" name="Line 328">
            <a:extLst>
              <a:ext uri="{FF2B5EF4-FFF2-40B4-BE49-F238E27FC236}">
                <a16:creationId xmlns:a16="http://schemas.microsoft.com/office/drawing/2014/main" id="{00000000-0008-0000-0100-00000C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0" name="Group 329">
          <a:extLst>
            <a:ext uri="{FF2B5EF4-FFF2-40B4-BE49-F238E27FC236}">
              <a16:creationId xmlns:a16="http://schemas.microsoft.com/office/drawing/2014/main" id="{00000000-0008-0000-0100-000012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15" name="Line 330">
            <a:extLst>
              <a:ext uri="{FF2B5EF4-FFF2-40B4-BE49-F238E27FC236}">
                <a16:creationId xmlns:a16="http://schemas.microsoft.com/office/drawing/2014/main" id="{00000000-0008-0000-0100-000007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6" name="Line 331">
            <a:extLst>
              <a:ext uri="{FF2B5EF4-FFF2-40B4-BE49-F238E27FC236}">
                <a16:creationId xmlns:a16="http://schemas.microsoft.com/office/drawing/2014/main" id="{00000000-0008-0000-0100-000008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7" name="Line 332">
            <a:extLst>
              <a:ext uri="{FF2B5EF4-FFF2-40B4-BE49-F238E27FC236}">
                <a16:creationId xmlns:a16="http://schemas.microsoft.com/office/drawing/2014/main" id="{00000000-0008-0000-0100-000009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1" name="Group 333">
          <a:extLst>
            <a:ext uri="{FF2B5EF4-FFF2-40B4-BE49-F238E27FC236}">
              <a16:creationId xmlns:a16="http://schemas.microsoft.com/office/drawing/2014/main" id="{00000000-0008-0000-0100-000013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12" name="Line 334">
            <a:extLst>
              <a:ext uri="{FF2B5EF4-FFF2-40B4-BE49-F238E27FC236}">
                <a16:creationId xmlns:a16="http://schemas.microsoft.com/office/drawing/2014/main" id="{00000000-0008-0000-0100-000004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3" name="Line 335">
            <a:extLst>
              <a:ext uri="{FF2B5EF4-FFF2-40B4-BE49-F238E27FC236}">
                <a16:creationId xmlns:a16="http://schemas.microsoft.com/office/drawing/2014/main" id="{00000000-0008-0000-0100-000005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4" name="Line 336">
            <a:extLst>
              <a:ext uri="{FF2B5EF4-FFF2-40B4-BE49-F238E27FC236}">
                <a16:creationId xmlns:a16="http://schemas.microsoft.com/office/drawing/2014/main" id="{00000000-0008-0000-0100-000006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2" name="Group 337">
          <a:extLst>
            <a:ext uri="{FF2B5EF4-FFF2-40B4-BE49-F238E27FC236}">
              <a16:creationId xmlns:a16="http://schemas.microsoft.com/office/drawing/2014/main" id="{00000000-0008-0000-0100-000014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09" name="Line 338">
            <a:extLst>
              <a:ext uri="{FF2B5EF4-FFF2-40B4-BE49-F238E27FC236}">
                <a16:creationId xmlns:a16="http://schemas.microsoft.com/office/drawing/2014/main" id="{00000000-0008-0000-0100-00000163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0" name="Line 339">
            <a:extLst>
              <a:ext uri="{FF2B5EF4-FFF2-40B4-BE49-F238E27FC236}">
                <a16:creationId xmlns:a16="http://schemas.microsoft.com/office/drawing/2014/main" id="{00000000-0008-0000-0100-000002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11" name="Line 340">
            <a:extLst>
              <a:ext uri="{FF2B5EF4-FFF2-40B4-BE49-F238E27FC236}">
                <a16:creationId xmlns:a16="http://schemas.microsoft.com/office/drawing/2014/main" id="{00000000-0008-0000-0100-000003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3" name="Group 341">
          <a:extLst>
            <a:ext uri="{FF2B5EF4-FFF2-40B4-BE49-F238E27FC236}">
              <a16:creationId xmlns:a16="http://schemas.microsoft.com/office/drawing/2014/main" id="{00000000-0008-0000-0100-000015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06" name="Line 342">
            <a:extLst>
              <a:ext uri="{FF2B5EF4-FFF2-40B4-BE49-F238E27FC236}">
                <a16:creationId xmlns:a16="http://schemas.microsoft.com/office/drawing/2014/main" id="{00000000-0008-0000-0100-0000FE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7" name="Line 343">
            <a:extLst>
              <a:ext uri="{FF2B5EF4-FFF2-40B4-BE49-F238E27FC236}">
                <a16:creationId xmlns:a16="http://schemas.microsoft.com/office/drawing/2014/main" id="{00000000-0008-0000-0100-0000FF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8" name="Line 344">
            <a:extLst>
              <a:ext uri="{FF2B5EF4-FFF2-40B4-BE49-F238E27FC236}">
                <a16:creationId xmlns:a16="http://schemas.microsoft.com/office/drawing/2014/main" id="{00000000-0008-0000-0100-00000063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4" name="Group 345">
          <a:extLst>
            <a:ext uri="{FF2B5EF4-FFF2-40B4-BE49-F238E27FC236}">
              <a16:creationId xmlns:a16="http://schemas.microsoft.com/office/drawing/2014/main" id="{00000000-0008-0000-0100-000016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03" name="Line 346">
            <a:extLst>
              <a:ext uri="{FF2B5EF4-FFF2-40B4-BE49-F238E27FC236}">
                <a16:creationId xmlns:a16="http://schemas.microsoft.com/office/drawing/2014/main" id="{00000000-0008-0000-0100-0000FB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4" name="Line 347">
            <a:extLst>
              <a:ext uri="{FF2B5EF4-FFF2-40B4-BE49-F238E27FC236}">
                <a16:creationId xmlns:a16="http://schemas.microsoft.com/office/drawing/2014/main" id="{00000000-0008-0000-0100-0000FC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5" name="Line 348">
            <a:extLst>
              <a:ext uri="{FF2B5EF4-FFF2-40B4-BE49-F238E27FC236}">
                <a16:creationId xmlns:a16="http://schemas.microsoft.com/office/drawing/2014/main" id="{00000000-0008-0000-0100-0000FD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5" name="Group 349">
          <a:extLst>
            <a:ext uri="{FF2B5EF4-FFF2-40B4-BE49-F238E27FC236}">
              <a16:creationId xmlns:a16="http://schemas.microsoft.com/office/drawing/2014/main" id="{00000000-0008-0000-0100-000017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5000" name="Line 350">
            <a:extLst>
              <a:ext uri="{FF2B5EF4-FFF2-40B4-BE49-F238E27FC236}">
                <a16:creationId xmlns:a16="http://schemas.microsoft.com/office/drawing/2014/main" id="{00000000-0008-0000-0100-0000F8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1" name="Line 351">
            <a:extLst>
              <a:ext uri="{FF2B5EF4-FFF2-40B4-BE49-F238E27FC236}">
                <a16:creationId xmlns:a16="http://schemas.microsoft.com/office/drawing/2014/main" id="{00000000-0008-0000-0100-0000F9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5002" name="Line 352">
            <a:extLst>
              <a:ext uri="{FF2B5EF4-FFF2-40B4-BE49-F238E27FC236}">
                <a16:creationId xmlns:a16="http://schemas.microsoft.com/office/drawing/2014/main" id="{00000000-0008-0000-0100-0000FA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6" name="Group 353">
          <a:extLst>
            <a:ext uri="{FF2B5EF4-FFF2-40B4-BE49-F238E27FC236}">
              <a16:creationId xmlns:a16="http://schemas.microsoft.com/office/drawing/2014/main" id="{00000000-0008-0000-0100-000018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97" name="Line 354">
            <a:extLst>
              <a:ext uri="{FF2B5EF4-FFF2-40B4-BE49-F238E27FC236}">
                <a16:creationId xmlns:a16="http://schemas.microsoft.com/office/drawing/2014/main" id="{00000000-0008-0000-0100-0000F5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8" name="Line 355">
            <a:extLst>
              <a:ext uri="{FF2B5EF4-FFF2-40B4-BE49-F238E27FC236}">
                <a16:creationId xmlns:a16="http://schemas.microsoft.com/office/drawing/2014/main" id="{00000000-0008-0000-0100-0000F6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9" name="Line 356">
            <a:extLst>
              <a:ext uri="{FF2B5EF4-FFF2-40B4-BE49-F238E27FC236}">
                <a16:creationId xmlns:a16="http://schemas.microsoft.com/office/drawing/2014/main" id="{00000000-0008-0000-0100-0000F7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7" name="Group 357">
          <a:extLst>
            <a:ext uri="{FF2B5EF4-FFF2-40B4-BE49-F238E27FC236}">
              <a16:creationId xmlns:a16="http://schemas.microsoft.com/office/drawing/2014/main" id="{00000000-0008-0000-0100-000019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94" name="Line 358">
            <a:extLst>
              <a:ext uri="{FF2B5EF4-FFF2-40B4-BE49-F238E27FC236}">
                <a16:creationId xmlns:a16="http://schemas.microsoft.com/office/drawing/2014/main" id="{00000000-0008-0000-0100-0000F2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5" name="Line 359">
            <a:extLst>
              <a:ext uri="{FF2B5EF4-FFF2-40B4-BE49-F238E27FC236}">
                <a16:creationId xmlns:a16="http://schemas.microsoft.com/office/drawing/2014/main" id="{00000000-0008-0000-0100-0000F3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6" name="Line 360">
            <a:extLst>
              <a:ext uri="{FF2B5EF4-FFF2-40B4-BE49-F238E27FC236}">
                <a16:creationId xmlns:a16="http://schemas.microsoft.com/office/drawing/2014/main" id="{00000000-0008-0000-0100-0000F4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8" name="Group 361">
          <a:extLst>
            <a:ext uri="{FF2B5EF4-FFF2-40B4-BE49-F238E27FC236}">
              <a16:creationId xmlns:a16="http://schemas.microsoft.com/office/drawing/2014/main" id="{00000000-0008-0000-0100-00001A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91" name="Line 362">
            <a:extLst>
              <a:ext uri="{FF2B5EF4-FFF2-40B4-BE49-F238E27FC236}">
                <a16:creationId xmlns:a16="http://schemas.microsoft.com/office/drawing/2014/main" id="{00000000-0008-0000-0100-0000EF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2" name="Line 363">
            <a:extLst>
              <a:ext uri="{FF2B5EF4-FFF2-40B4-BE49-F238E27FC236}">
                <a16:creationId xmlns:a16="http://schemas.microsoft.com/office/drawing/2014/main" id="{00000000-0008-0000-0100-0000F0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3" name="Line 364">
            <a:extLst>
              <a:ext uri="{FF2B5EF4-FFF2-40B4-BE49-F238E27FC236}">
                <a16:creationId xmlns:a16="http://schemas.microsoft.com/office/drawing/2014/main" id="{00000000-0008-0000-0100-0000F1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79" name="Group 365">
          <a:extLst>
            <a:ext uri="{FF2B5EF4-FFF2-40B4-BE49-F238E27FC236}">
              <a16:creationId xmlns:a16="http://schemas.microsoft.com/office/drawing/2014/main" id="{00000000-0008-0000-0100-00001B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88" name="Line 366">
            <a:extLst>
              <a:ext uri="{FF2B5EF4-FFF2-40B4-BE49-F238E27FC236}">
                <a16:creationId xmlns:a16="http://schemas.microsoft.com/office/drawing/2014/main" id="{00000000-0008-0000-0100-0000EC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9" name="Line 367">
            <a:extLst>
              <a:ext uri="{FF2B5EF4-FFF2-40B4-BE49-F238E27FC236}">
                <a16:creationId xmlns:a16="http://schemas.microsoft.com/office/drawing/2014/main" id="{00000000-0008-0000-0100-0000ED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90" name="Line 368">
            <a:extLst>
              <a:ext uri="{FF2B5EF4-FFF2-40B4-BE49-F238E27FC236}">
                <a16:creationId xmlns:a16="http://schemas.microsoft.com/office/drawing/2014/main" id="{00000000-0008-0000-0100-0000EE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80" name="Group 369">
          <a:extLst>
            <a:ext uri="{FF2B5EF4-FFF2-40B4-BE49-F238E27FC236}">
              <a16:creationId xmlns:a16="http://schemas.microsoft.com/office/drawing/2014/main" id="{00000000-0008-0000-0100-00001C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85" name="Line 370">
            <a:extLst>
              <a:ext uri="{FF2B5EF4-FFF2-40B4-BE49-F238E27FC236}">
                <a16:creationId xmlns:a16="http://schemas.microsoft.com/office/drawing/2014/main" id="{00000000-0008-0000-0100-0000E9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6" name="Line 371">
            <a:extLst>
              <a:ext uri="{FF2B5EF4-FFF2-40B4-BE49-F238E27FC236}">
                <a16:creationId xmlns:a16="http://schemas.microsoft.com/office/drawing/2014/main" id="{00000000-0008-0000-0100-0000EA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7" name="Line 372">
            <a:extLst>
              <a:ext uri="{FF2B5EF4-FFF2-40B4-BE49-F238E27FC236}">
                <a16:creationId xmlns:a16="http://schemas.microsoft.com/office/drawing/2014/main" id="{00000000-0008-0000-0100-0000EB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81" name="Group 373">
          <a:extLst>
            <a:ext uri="{FF2B5EF4-FFF2-40B4-BE49-F238E27FC236}">
              <a16:creationId xmlns:a16="http://schemas.microsoft.com/office/drawing/2014/main" id="{00000000-0008-0000-0100-00001D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82" name="Line 374">
            <a:extLst>
              <a:ext uri="{FF2B5EF4-FFF2-40B4-BE49-F238E27FC236}">
                <a16:creationId xmlns:a16="http://schemas.microsoft.com/office/drawing/2014/main" id="{00000000-0008-0000-0100-0000E6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3" name="Line 375">
            <a:extLst>
              <a:ext uri="{FF2B5EF4-FFF2-40B4-BE49-F238E27FC236}">
                <a16:creationId xmlns:a16="http://schemas.microsoft.com/office/drawing/2014/main" id="{00000000-0008-0000-0100-0000E7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4" name="Line 376">
            <a:extLst>
              <a:ext uri="{FF2B5EF4-FFF2-40B4-BE49-F238E27FC236}">
                <a16:creationId xmlns:a16="http://schemas.microsoft.com/office/drawing/2014/main" id="{00000000-0008-0000-0100-0000E8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82" name="Group 377">
          <a:extLst>
            <a:ext uri="{FF2B5EF4-FFF2-40B4-BE49-F238E27FC236}">
              <a16:creationId xmlns:a16="http://schemas.microsoft.com/office/drawing/2014/main" id="{00000000-0008-0000-0100-00001E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79" name="Line 378">
            <a:extLst>
              <a:ext uri="{FF2B5EF4-FFF2-40B4-BE49-F238E27FC236}">
                <a16:creationId xmlns:a16="http://schemas.microsoft.com/office/drawing/2014/main" id="{00000000-0008-0000-0100-0000E3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0" name="Line 379">
            <a:extLst>
              <a:ext uri="{FF2B5EF4-FFF2-40B4-BE49-F238E27FC236}">
                <a16:creationId xmlns:a16="http://schemas.microsoft.com/office/drawing/2014/main" id="{00000000-0008-0000-0100-0000E4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81" name="Line 380">
            <a:extLst>
              <a:ext uri="{FF2B5EF4-FFF2-40B4-BE49-F238E27FC236}">
                <a16:creationId xmlns:a16="http://schemas.microsoft.com/office/drawing/2014/main" id="{00000000-0008-0000-0100-0000E5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grpSp>
      <xdr:nvGrpSpPr>
        <xdr:cNvPr id="4874783" name="Group 381">
          <a:extLst>
            <a:ext uri="{FF2B5EF4-FFF2-40B4-BE49-F238E27FC236}">
              <a16:creationId xmlns:a16="http://schemas.microsoft.com/office/drawing/2014/main" id="{00000000-0008-0000-0100-00001F624A00}"/>
            </a:ext>
          </a:extLst>
        </xdr:cNvPr>
        <xdr:cNvGrpSpPr>
          <a:grpSpLocks/>
        </xdr:cNvGrpSpPr>
      </xdr:nvGrpSpPr>
      <xdr:grpSpPr bwMode="auto">
        <a:xfrm>
          <a:off x="4572000" y="2286000"/>
          <a:ext cx="0" cy="0"/>
          <a:chOff x="63" y="1010"/>
          <a:chExt cx="31" cy="69"/>
        </a:xfrm>
      </xdr:grpSpPr>
      <xdr:sp macro="" textlink="">
        <xdr:nvSpPr>
          <xdr:cNvPr id="4874976" name="Line 382">
            <a:extLst>
              <a:ext uri="{FF2B5EF4-FFF2-40B4-BE49-F238E27FC236}">
                <a16:creationId xmlns:a16="http://schemas.microsoft.com/office/drawing/2014/main" id="{00000000-0008-0000-0100-0000E0624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77" name="Line 383">
            <a:extLst>
              <a:ext uri="{FF2B5EF4-FFF2-40B4-BE49-F238E27FC236}">
                <a16:creationId xmlns:a16="http://schemas.microsoft.com/office/drawing/2014/main" id="{00000000-0008-0000-0100-0000E1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4978" name="Line 384">
            <a:extLst>
              <a:ext uri="{FF2B5EF4-FFF2-40B4-BE49-F238E27FC236}">
                <a16:creationId xmlns:a16="http://schemas.microsoft.com/office/drawing/2014/main" id="{00000000-0008-0000-0100-0000E2624A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42" name="Group 1">
          <a:extLst>
            <a:ext uri="{FF2B5EF4-FFF2-40B4-BE49-F238E27FC236}">
              <a16:creationId xmlns:a16="http://schemas.microsoft.com/office/drawing/2014/main" id="{00000000-0008-0000-0300-00008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43" name="Line 2">
            <a:extLst>
              <a:ext uri="{FF2B5EF4-FFF2-40B4-BE49-F238E27FC236}">
                <a16:creationId xmlns:a16="http://schemas.microsoft.com/office/drawing/2014/main" id="{00000000-0008-0000-0300-00008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44" name="Line 3">
            <a:extLst>
              <a:ext uri="{FF2B5EF4-FFF2-40B4-BE49-F238E27FC236}">
                <a16:creationId xmlns:a16="http://schemas.microsoft.com/office/drawing/2014/main" id="{00000000-0008-0000-0300-00008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45" name="Line 4">
            <a:extLst>
              <a:ext uri="{FF2B5EF4-FFF2-40B4-BE49-F238E27FC236}">
                <a16:creationId xmlns:a16="http://schemas.microsoft.com/office/drawing/2014/main" id="{00000000-0008-0000-0300-00008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46" name="Group 5">
          <a:extLst>
            <a:ext uri="{FF2B5EF4-FFF2-40B4-BE49-F238E27FC236}">
              <a16:creationId xmlns:a16="http://schemas.microsoft.com/office/drawing/2014/main" id="{00000000-0008-0000-0300-00008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47" name="Line 6">
            <a:extLst>
              <a:ext uri="{FF2B5EF4-FFF2-40B4-BE49-F238E27FC236}">
                <a16:creationId xmlns:a16="http://schemas.microsoft.com/office/drawing/2014/main" id="{00000000-0008-0000-0300-00008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48" name="Line 7">
            <a:extLst>
              <a:ext uri="{FF2B5EF4-FFF2-40B4-BE49-F238E27FC236}">
                <a16:creationId xmlns:a16="http://schemas.microsoft.com/office/drawing/2014/main" id="{00000000-0008-0000-0300-00008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49" name="Line 8">
            <a:extLst>
              <a:ext uri="{FF2B5EF4-FFF2-40B4-BE49-F238E27FC236}">
                <a16:creationId xmlns:a16="http://schemas.microsoft.com/office/drawing/2014/main" id="{00000000-0008-0000-0300-00008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50" name="Group 9">
          <a:extLst>
            <a:ext uri="{FF2B5EF4-FFF2-40B4-BE49-F238E27FC236}">
              <a16:creationId xmlns:a16="http://schemas.microsoft.com/office/drawing/2014/main" id="{00000000-0008-0000-0300-00008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51" name="Line 10">
            <a:extLst>
              <a:ext uri="{FF2B5EF4-FFF2-40B4-BE49-F238E27FC236}">
                <a16:creationId xmlns:a16="http://schemas.microsoft.com/office/drawing/2014/main" id="{00000000-0008-0000-0300-00008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52" name="Line 11">
            <a:extLst>
              <a:ext uri="{FF2B5EF4-FFF2-40B4-BE49-F238E27FC236}">
                <a16:creationId xmlns:a16="http://schemas.microsoft.com/office/drawing/2014/main" id="{00000000-0008-0000-0300-00008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53" name="Line 12">
            <a:extLst>
              <a:ext uri="{FF2B5EF4-FFF2-40B4-BE49-F238E27FC236}">
                <a16:creationId xmlns:a16="http://schemas.microsoft.com/office/drawing/2014/main" id="{00000000-0008-0000-0300-00008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54" name="Group 13">
          <a:extLst>
            <a:ext uri="{FF2B5EF4-FFF2-40B4-BE49-F238E27FC236}">
              <a16:creationId xmlns:a16="http://schemas.microsoft.com/office/drawing/2014/main" id="{00000000-0008-0000-0300-00008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55" name="Line 14">
            <a:extLst>
              <a:ext uri="{FF2B5EF4-FFF2-40B4-BE49-F238E27FC236}">
                <a16:creationId xmlns:a16="http://schemas.microsoft.com/office/drawing/2014/main" id="{00000000-0008-0000-0300-00008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56" name="Line 15">
            <a:extLst>
              <a:ext uri="{FF2B5EF4-FFF2-40B4-BE49-F238E27FC236}">
                <a16:creationId xmlns:a16="http://schemas.microsoft.com/office/drawing/2014/main" id="{00000000-0008-0000-0300-00009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57" name="Line 16">
            <a:extLst>
              <a:ext uri="{FF2B5EF4-FFF2-40B4-BE49-F238E27FC236}">
                <a16:creationId xmlns:a16="http://schemas.microsoft.com/office/drawing/2014/main" id="{00000000-0008-0000-0300-00009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58" name="Group 17">
          <a:extLst>
            <a:ext uri="{FF2B5EF4-FFF2-40B4-BE49-F238E27FC236}">
              <a16:creationId xmlns:a16="http://schemas.microsoft.com/office/drawing/2014/main" id="{00000000-0008-0000-0300-00009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59" name="Line 18">
            <a:extLst>
              <a:ext uri="{FF2B5EF4-FFF2-40B4-BE49-F238E27FC236}">
                <a16:creationId xmlns:a16="http://schemas.microsoft.com/office/drawing/2014/main" id="{00000000-0008-0000-0300-00009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0" name="Line 19">
            <a:extLst>
              <a:ext uri="{FF2B5EF4-FFF2-40B4-BE49-F238E27FC236}">
                <a16:creationId xmlns:a16="http://schemas.microsoft.com/office/drawing/2014/main" id="{00000000-0008-0000-0300-00009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1" name="Line 20">
            <a:extLst>
              <a:ext uri="{FF2B5EF4-FFF2-40B4-BE49-F238E27FC236}">
                <a16:creationId xmlns:a16="http://schemas.microsoft.com/office/drawing/2014/main" id="{00000000-0008-0000-0300-00009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62" name="Group 21">
          <a:extLst>
            <a:ext uri="{FF2B5EF4-FFF2-40B4-BE49-F238E27FC236}">
              <a16:creationId xmlns:a16="http://schemas.microsoft.com/office/drawing/2014/main" id="{00000000-0008-0000-0300-00009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63" name="Line 22">
            <a:extLst>
              <a:ext uri="{FF2B5EF4-FFF2-40B4-BE49-F238E27FC236}">
                <a16:creationId xmlns:a16="http://schemas.microsoft.com/office/drawing/2014/main" id="{00000000-0008-0000-0300-00009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4" name="Line 23">
            <a:extLst>
              <a:ext uri="{FF2B5EF4-FFF2-40B4-BE49-F238E27FC236}">
                <a16:creationId xmlns:a16="http://schemas.microsoft.com/office/drawing/2014/main" id="{00000000-0008-0000-0300-00009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5" name="Line 24">
            <a:extLst>
              <a:ext uri="{FF2B5EF4-FFF2-40B4-BE49-F238E27FC236}">
                <a16:creationId xmlns:a16="http://schemas.microsoft.com/office/drawing/2014/main" id="{00000000-0008-0000-0300-00009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66" name="Group 25">
          <a:extLst>
            <a:ext uri="{FF2B5EF4-FFF2-40B4-BE49-F238E27FC236}">
              <a16:creationId xmlns:a16="http://schemas.microsoft.com/office/drawing/2014/main" id="{00000000-0008-0000-0300-00009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67" name="Line 26">
            <a:extLst>
              <a:ext uri="{FF2B5EF4-FFF2-40B4-BE49-F238E27FC236}">
                <a16:creationId xmlns:a16="http://schemas.microsoft.com/office/drawing/2014/main" id="{00000000-0008-0000-0300-00009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8" name="Line 27">
            <a:extLst>
              <a:ext uri="{FF2B5EF4-FFF2-40B4-BE49-F238E27FC236}">
                <a16:creationId xmlns:a16="http://schemas.microsoft.com/office/drawing/2014/main" id="{00000000-0008-0000-0300-00009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69" name="Line 28">
            <a:extLst>
              <a:ext uri="{FF2B5EF4-FFF2-40B4-BE49-F238E27FC236}">
                <a16:creationId xmlns:a16="http://schemas.microsoft.com/office/drawing/2014/main" id="{00000000-0008-0000-0300-00009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70" name="Group 29">
          <a:extLst>
            <a:ext uri="{FF2B5EF4-FFF2-40B4-BE49-F238E27FC236}">
              <a16:creationId xmlns:a16="http://schemas.microsoft.com/office/drawing/2014/main" id="{00000000-0008-0000-0300-00009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71" name="Line 30">
            <a:extLst>
              <a:ext uri="{FF2B5EF4-FFF2-40B4-BE49-F238E27FC236}">
                <a16:creationId xmlns:a16="http://schemas.microsoft.com/office/drawing/2014/main" id="{00000000-0008-0000-0300-00009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72" name="Line 31">
            <a:extLst>
              <a:ext uri="{FF2B5EF4-FFF2-40B4-BE49-F238E27FC236}">
                <a16:creationId xmlns:a16="http://schemas.microsoft.com/office/drawing/2014/main" id="{00000000-0008-0000-0300-0000A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73" name="Line 32">
            <a:extLst>
              <a:ext uri="{FF2B5EF4-FFF2-40B4-BE49-F238E27FC236}">
                <a16:creationId xmlns:a16="http://schemas.microsoft.com/office/drawing/2014/main" id="{00000000-0008-0000-0300-0000A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74" name="Group 33">
          <a:extLst>
            <a:ext uri="{FF2B5EF4-FFF2-40B4-BE49-F238E27FC236}">
              <a16:creationId xmlns:a16="http://schemas.microsoft.com/office/drawing/2014/main" id="{00000000-0008-0000-0300-0000A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75" name="Line 34">
            <a:extLst>
              <a:ext uri="{FF2B5EF4-FFF2-40B4-BE49-F238E27FC236}">
                <a16:creationId xmlns:a16="http://schemas.microsoft.com/office/drawing/2014/main" id="{00000000-0008-0000-0300-0000A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76" name="Line 35">
            <a:extLst>
              <a:ext uri="{FF2B5EF4-FFF2-40B4-BE49-F238E27FC236}">
                <a16:creationId xmlns:a16="http://schemas.microsoft.com/office/drawing/2014/main" id="{00000000-0008-0000-0300-0000A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77" name="Line 36">
            <a:extLst>
              <a:ext uri="{FF2B5EF4-FFF2-40B4-BE49-F238E27FC236}">
                <a16:creationId xmlns:a16="http://schemas.microsoft.com/office/drawing/2014/main" id="{00000000-0008-0000-0300-0000A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78" name="Group 37">
          <a:extLst>
            <a:ext uri="{FF2B5EF4-FFF2-40B4-BE49-F238E27FC236}">
              <a16:creationId xmlns:a16="http://schemas.microsoft.com/office/drawing/2014/main" id="{00000000-0008-0000-0300-0000A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79" name="Line 38">
            <a:extLst>
              <a:ext uri="{FF2B5EF4-FFF2-40B4-BE49-F238E27FC236}">
                <a16:creationId xmlns:a16="http://schemas.microsoft.com/office/drawing/2014/main" id="{00000000-0008-0000-0300-0000A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0" name="Line 39">
            <a:extLst>
              <a:ext uri="{FF2B5EF4-FFF2-40B4-BE49-F238E27FC236}">
                <a16:creationId xmlns:a16="http://schemas.microsoft.com/office/drawing/2014/main" id="{00000000-0008-0000-0300-0000A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1" name="Line 40">
            <a:extLst>
              <a:ext uri="{FF2B5EF4-FFF2-40B4-BE49-F238E27FC236}">
                <a16:creationId xmlns:a16="http://schemas.microsoft.com/office/drawing/2014/main" id="{00000000-0008-0000-0300-0000A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82" name="Group 41">
          <a:extLst>
            <a:ext uri="{FF2B5EF4-FFF2-40B4-BE49-F238E27FC236}">
              <a16:creationId xmlns:a16="http://schemas.microsoft.com/office/drawing/2014/main" id="{00000000-0008-0000-0300-0000A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83" name="Line 42">
            <a:extLst>
              <a:ext uri="{FF2B5EF4-FFF2-40B4-BE49-F238E27FC236}">
                <a16:creationId xmlns:a16="http://schemas.microsoft.com/office/drawing/2014/main" id="{00000000-0008-0000-0300-0000A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4" name="Line 43">
            <a:extLst>
              <a:ext uri="{FF2B5EF4-FFF2-40B4-BE49-F238E27FC236}">
                <a16:creationId xmlns:a16="http://schemas.microsoft.com/office/drawing/2014/main" id="{00000000-0008-0000-0300-0000A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5" name="Line 44">
            <a:extLst>
              <a:ext uri="{FF2B5EF4-FFF2-40B4-BE49-F238E27FC236}">
                <a16:creationId xmlns:a16="http://schemas.microsoft.com/office/drawing/2014/main" id="{00000000-0008-0000-0300-0000A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86" name="Group 45">
          <a:extLst>
            <a:ext uri="{FF2B5EF4-FFF2-40B4-BE49-F238E27FC236}">
              <a16:creationId xmlns:a16="http://schemas.microsoft.com/office/drawing/2014/main" id="{00000000-0008-0000-0300-0000A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87" name="Line 46">
            <a:extLst>
              <a:ext uri="{FF2B5EF4-FFF2-40B4-BE49-F238E27FC236}">
                <a16:creationId xmlns:a16="http://schemas.microsoft.com/office/drawing/2014/main" id="{00000000-0008-0000-0300-0000A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8" name="Line 47">
            <a:extLst>
              <a:ext uri="{FF2B5EF4-FFF2-40B4-BE49-F238E27FC236}">
                <a16:creationId xmlns:a16="http://schemas.microsoft.com/office/drawing/2014/main" id="{00000000-0008-0000-0300-0000B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89" name="Line 48">
            <a:extLst>
              <a:ext uri="{FF2B5EF4-FFF2-40B4-BE49-F238E27FC236}">
                <a16:creationId xmlns:a16="http://schemas.microsoft.com/office/drawing/2014/main" id="{00000000-0008-0000-0300-0000B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90" name="Group 49">
          <a:extLst>
            <a:ext uri="{FF2B5EF4-FFF2-40B4-BE49-F238E27FC236}">
              <a16:creationId xmlns:a16="http://schemas.microsoft.com/office/drawing/2014/main" id="{00000000-0008-0000-0300-0000B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91" name="Line 50">
            <a:extLst>
              <a:ext uri="{FF2B5EF4-FFF2-40B4-BE49-F238E27FC236}">
                <a16:creationId xmlns:a16="http://schemas.microsoft.com/office/drawing/2014/main" id="{00000000-0008-0000-0300-0000B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92" name="Line 51">
            <a:extLst>
              <a:ext uri="{FF2B5EF4-FFF2-40B4-BE49-F238E27FC236}">
                <a16:creationId xmlns:a16="http://schemas.microsoft.com/office/drawing/2014/main" id="{00000000-0008-0000-0300-0000B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93" name="Line 52">
            <a:extLst>
              <a:ext uri="{FF2B5EF4-FFF2-40B4-BE49-F238E27FC236}">
                <a16:creationId xmlns:a16="http://schemas.microsoft.com/office/drawing/2014/main" id="{00000000-0008-0000-0300-0000B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94" name="Group 53">
          <a:extLst>
            <a:ext uri="{FF2B5EF4-FFF2-40B4-BE49-F238E27FC236}">
              <a16:creationId xmlns:a16="http://schemas.microsoft.com/office/drawing/2014/main" id="{00000000-0008-0000-0300-0000B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95" name="Line 54">
            <a:extLst>
              <a:ext uri="{FF2B5EF4-FFF2-40B4-BE49-F238E27FC236}">
                <a16:creationId xmlns:a16="http://schemas.microsoft.com/office/drawing/2014/main" id="{00000000-0008-0000-0300-0000B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96" name="Line 55">
            <a:extLst>
              <a:ext uri="{FF2B5EF4-FFF2-40B4-BE49-F238E27FC236}">
                <a16:creationId xmlns:a16="http://schemas.microsoft.com/office/drawing/2014/main" id="{00000000-0008-0000-0300-0000B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97" name="Line 56">
            <a:extLst>
              <a:ext uri="{FF2B5EF4-FFF2-40B4-BE49-F238E27FC236}">
                <a16:creationId xmlns:a16="http://schemas.microsoft.com/office/drawing/2014/main" id="{00000000-0008-0000-0300-0000B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498" name="Group 57">
          <a:extLst>
            <a:ext uri="{FF2B5EF4-FFF2-40B4-BE49-F238E27FC236}">
              <a16:creationId xmlns:a16="http://schemas.microsoft.com/office/drawing/2014/main" id="{00000000-0008-0000-0300-0000B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499" name="Line 58">
            <a:extLst>
              <a:ext uri="{FF2B5EF4-FFF2-40B4-BE49-F238E27FC236}">
                <a16:creationId xmlns:a16="http://schemas.microsoft.com/office/drawing/2014/main" id="{00000000-0008-0000-0300-0000B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0" name="Line 59">
            <a:extLst>
              <a:ext uri="{FF2B5EF4-FFF2-40B4-BE49-F238E27FC236}">
                <a16:creationId xmlns:a16="http://schemas.microsoft.com/office/drawing/2014/main" id="{00000000-0008-0000-0300-0000B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1" name="Line 60">
            <a:extLst>
              <a:ext uri="{FF2B5EF4-FFF2-40B4-BE49-F238E27FC236}">
                <a16:creationId xmlns:a16="http://schemas.microsoft.com/office/drawing/2014/main" id="{00000000-0008-0000-0300-0000B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02" name="Group 61">
          <a:extLst>
            <a:ext uri="{FF2B5EF4-FFF2-40B4-BE49-F238E27FC236}">
              <a16:creationId xmlns:a16="http://schemas.microsoft.com/office/drawing/2014/main" id="{00000000-0008-0000-0300-0000B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03" name="Line 62">
            <a:extLst>
              <a:ext uri="{FF2B5EF4-FFF2-40B4-BE49-F238E27FC236}">
                <a16:creationId xmlns:a16="http://schemas.microsoft.com/office/drawing/2014/main" id="{00000000-0008-0000-0300-0000B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4" name="Line 63">
            <a:extLst>
              <a:ext uri="{FF2B5EF4-FFF2-40B4-BE49-F238E27FC236}">
                <a16:creationId xmlns:a16="http://schemas.microsoft.com/office/drawing/2014/main" id="{00000000-0008-0000-0300-0000C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5" name="Line 64">
            <a:extLst>
              <a:ext uri="{FF2B5EF4-FFF2-40B4-BE49-F238E27FC236}">
                <a16:creationId xmlns:a16="http://schemas.microsoft.com/office/drawing/2014/main" id="{00000000-0008-0000-0300-0000C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06" name="Group 65">
          <a:extLst>
            <a:ext uri="{FF2B5EF4-FFF2-40B4-BE49-F238E27FC236}">
              <a16:creationId xmlns:a16="http://schemas.microsoft.com/office/drawing/2014/main" id="{00000000-0008-0000-0300-0000C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07" name="Line 66">
            <a:extLst>
              <a:ext uri="{FF2B5EF4-FFF2-40B4-BE49-F238E27FC236}">
                <a16:creationId xmlns:a16="http://schemas.microsoft.com/office/drawing/2014/main" id="{00000000-0008-0000-0300-0000C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8" name="Line 67">
            <a:extLst>
              <a:ext uri="{FF2B5EF4-FFF2-40B4-BE49-F238E27FC236}">
                <a16:creationId xmlns:a16="http://schemas.microsoft.com/office/drawing/2014/main" id="{00000000-0008-0000-0300-0000C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09" name="Line 68">
            <a:extLst>
              <a:ext uri="{FF2B5EF4-FFF2-40B4-BE49-F238E27FC236}">
                <a16:creationId xmlns:a16="http://schemas.microsoft.com/office/drawing/2014/main" id="{00000000-0008-0000-0300-0000C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10" name="Group 69">
          <a:extLst>
            <a:ext uri="{FF2B5EF4-FFF2-40B4-BE49-F238E27FC236}">
              <a16:creationId xmlns:a16="http://schemas.microsoft.com/office/drawing/2014/main" id="{00000000-0008-0000-0300-0000C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11" name="Line 70">
            <a:extLst>
              <a:ext uri="{FF2B5EF4-FFF2-40B4-BE49-F238E27FC236}">
                <a16:creationId xmlns:a16="http://schemas.microsoft.com/office/drawing/2014/main" id="{00000000-0008-0000-0300-0000C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12" name="Line 71">
            <a:extLst>
              <a:ext uri="{FF2B5EF4-FFF2-40B4-BE49-F238E27FC236}">
                <a16:creationId xmlns:a16="http://schemas.microsoft.com/office/drawing/2014/main" id="{00000000-0008-0000-0300-0000C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13" name="Line 72">
            <a:extLst>
              <a:ext uri="{FF2B5EF4-FFF2-40B4-BE49-F238E27FC236}">
                <a16:creationId xmlns:a16="http://schemas.microsoft.com/office/drawing/2014/main" id="{00000000-0008-0000-0300-0000C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14" name="Group 73">
          <a:extLst>
            <a:ext uri="{FF2B5EF4-FFF2-40B4-BE49-F238E27FC236}">
              <a16:creationId xmlns:a16="http://schemas.microsoft.com/office/drawing/2014/main" id="{00000000-0008-0000-0300-0000C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15" name="Line 74">
            <a:extLst>
              <a:ext uri="{FF2B5EF4-FFF2-40B4-BE49-F238E27FC236}">
                <a16:creationId xmlns:a16="http://schemas.microsoft.com/office/drawing/2014/main" id="{00000000-0008-0000-0300-0000C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16" name="Line 75">
            <a:extLst>
              <a:ext uri="{FF2B5EF4-FFF2-40B4-BE49-F238E27FC236}">
                <a16:creationId xmlns:a16="http://schemas.microsoft.com/office/drawing/2014/main" id="{00000000-0008-0000-0300-0000C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17" name="Line 76">
            <a:extLst>
              <a:ext uri="{FF2B5EF4-FFF2-40B4-BE49-F238E27FC236}">
                <a16:creationId xmlns:a16="http://schemas.microsoft.com/office/drawing/2014/main" id="{00000000-0008-0000-0300-0000C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18" name="Group 77">
          <a:extLst>
            <a:ext uri="{FF2B5EF4-FFF2-40B4-BE49-F238E27FC236}">
              <a16:creationId xmlns:a16="http://schemas.microsoft.com/office/drawing/2014/main" id="{00000000-0008-0000-0300-0000C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19" name="Line 78">
            <a:extLst>
              <a:ext uri="{FF2B5EF4-FFF2-40B4-BE49-F238E27FC236}">
                <a16:creationId xmlns:a16="http://schemas.microsoft.com/office/drawing/2014/main" id="{00000000-0008-0000-0300-0000C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0" name="Line 79">
            <a:extLst>
              <a:ext uri="{FF2B5EF4-FFF2-40B4-BE49-F238E27FC236}">
                <a16:creationId xmlns:a16="http://schemas.microsoft.com/office/drawing/2014/main" id="{00000000-0008-0000-0300-0000D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1" name="Line 80">
            <a:extLst>
              <a:ext uri="{FF2B5EF4-FFF2-40B4-BE49-F238E27FC236}">
                <a16:creationId xmlns:a16="http://schemas.microsoft.com/office/drawing/2014/main" id="{00000000-0008-0000-0300-0000D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22" name="Group 81">
          <a:extLst>
            <a:ext uri="{FF2B5EF4-FFF2-40B4-BE49-F238E27FC236}">
              <a16:creationId xmlns:a16="http://schemas.microsoft.com/office/drawing/2014/main" id="{00000000-0008-0000-0300-0000D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23" name="Line 82">
            <a:extLst>
              <a:ext uri="{FF2B5EF4-FFF2-40B4-BE49-F238E27FC236}">
                <a16:creationId xmlns:a16="http://schemas.microsoft.com/office/drawing/2014/main" id="{00000000-0008-0000-0300-0000D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4" name="Line 83">
            <a:extLst>
              <a:ext uri="{FF2B5EF4-FFF2-40B4-BE49-F238E27FC236}">
                <a16:creationId xmlns:a16="http://schemas.microsoft.com/office/drawing/2014/main" id="{00000000-0008-0000-0300-0000D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5" name="Line 84">
            <a:extLst>
              <a:ext uri="{FF2B5EF4-FFF2-40B4-BE49-F238E27FC236}">
                <a16:creationId xmlns:a16="http://schemas.microsoft.com/office/drawing/2014/main" id="{00000000-0008-0000-0300-0000D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26" name="Group 85">
          <a:extLst>
            <a:ext uri="{FF2B5EF4-FFF2-40B4-BE49-F238E27FC236}">
              <a16:creationId xmlns:a16="http://schemas.microsoft.com/office/drawing/2014/main" id="{00000000-0008-0000-0300-0000D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27" name="Line 86">
            <a:extLst>
              <a:ext uri="{FF2B5EF4-FFF2-40B4-BE49-F238E27FC236}">
                <a16:creationId xmlns:a16="http://schemas.microsoft.com/office/drawing/2014/main" id="{00000000-0008-0000-0300-0000D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8" name="Line 87">
            <a:extLst>
              <a:ext uri="{FF2B5EF4-FFF2-40B4-BE49-F238E27FC236}">
                <a16:creationId xmlns:a16="http://schemas.microsoft.com/office/drawing/2014/main" id="{00000000-0008-0000-0300-0000D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29" name="Line 88">
            <a:extLst>
              <a:ext uri="{FF2B5EF4-FFF2-40B4-BE49-F238E27FC236}">
                <a16:creationId xmlns:a16="http://schemas.microsoft.com/office/drawing/2014/main" id="{00000000-0008-0000-0300-0000D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30" name="Group 89">
          <a:extLst>
            <a:ext uri="{FF2B5EF4-FFF2-40B4-BE49-F238E27FC236}">
              <a16:creationId xmlns:a16="http://schemas.microsoft.com/office/drawing/2014/main" id="{00000000-0008-0000-0300-0000D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31" name="Line 90">
            <a:extLst>
              <a:ext uri="{FF2B5EF4-FFF2-40B4-BE49-F238E27FC236}">
                <a16:creationId xmlns:a16="http://schemas.microsoft.com/office/drawing/2014/main" id="{00000000-0008-0000-0300-0000D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32" name="Line 91">
            <a:extLst>
              <a:ext uri="{FF2B5EF4-FFF2-40B4-BE49-F238E27FC236}">
                <a16:creationId xmlns:a16="http://schemas.microsoft.com/office/drawing/2014/main" id="{00000000-0008-0000-0300-0000D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33" name="Line 92">
            <a:extLst>
              <a:ext uri="{FF2B5EF4-FFF2-40B4-BE49-F238E27FC236}">
                <a16:creationId xmlns:a16="http://schemas.microsoft.com/office/drawing/2014/main" id="{00000000-0008-0000-0300-0000D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34" name="Group 93">
          <a:extLst>
            <a:ext uri="{FF2B5EF4-FFF2-40B4-BE49-F238E27FC236}">
              <a16:creationId xmlns:a16="http://schemas.microsoft.com/office/drawing/2014/main" id="{00000000-0008-0000-0300-0000D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35" name="Line 94">
            <a:extLst>
              <a:ext uri="{FF2B5EF4-FFF2-40B4-BE49-F238E27FC236}">
                <a16:creationId xmlns:a16="http://schemas.microsoft.com/office/drawing/2014/main" id="{00000000-0008-0000-0300-0000D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36" name="Line 95">
            <a:extLst>
              <a:ext uri="{FF2B5EF4-FFF2-40B4-BE49-F238E27FC236}">
                <a16:creationId xmlns:a16="http://schemas.microsoft.com/office/drawing/2014/main" id="{00000000-0008-0000-0300-0000E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37" name="Line 96">
            <a:extLst>
              <a:ext uri="{FF2B5EF4-FFF2-40B4-BE49-F238E27FC236}">
                <a16:creationId xmlns:a16="http://schemas.microsoft.com/office/drawing/2014/main" id="{00000000-0008-0000-0300-0000E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38" name="Group 97">
          <a:extLst>
            <a:ext uri="{FF2B5EF4-FFF2-40B4-BE49-F238E27FC236}">
              <a16:creationId xmlns:a16="http://schemas.microsoft.com/office/drawing/2014/main" id="{00000000-0008-0000-0300-0000E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39" name="Line 98">
            <a:extLst>
              <a:ext uri="{FF2B5EF4-FFF2-40B4-BE49-F238E27FC236}">
                <a16:creationId xmlns:a16="http://schemas.microsoft.com/office/drawing/2014/main" id="{00000000-0008-0000-0300-0000E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0" name="Line 99">
            <a:extLst>
              <a:ext uri="{FF2B5EF4-FFF2-40B4-BE49-F238E27FC236}">
                <a16:creationId xmlns:a16="http://schemas.microsoft.com/office/drawing/2014/main" id="{00000000-0008-0000-0300-0000E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1" name="Line 100">
            <a:extLst>
              <a:ext uri="{FF2B5EF4-FFF2-40B4-BE49-F238E27FC236}">
                <a16:creationId xmlns:a16="http://schemas.microsoft.com/office/drawing/2014/main" id="{00000000-0008-0000-0300-0000E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42" name="Group 101">
          <a:extLst>
            <a:ext uri="{FF2B5EF4-FFF2-40B4-BE49-F238E27FC236}">
              <a16:creationId xmlns:a16="http://schemas.microsoft.com/office/drawing/2014/main" id="{00000000-0008-0000-0300-0000E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43" name="Line 102">
            <a:extLst>
              <a:ext uri="{FF2B5EF4-FFF2-40B4-BE49-F238E27FC236}">
                <a16:creationId xmlns:a16="http://schemas.microsoft.com/office/drawing/2014/main" id="{00000000-0008-0000-0300-0000E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4" name="Line 103">
            <a:extLst>
              <a:ext uri="{FF2B5EF4-FFF2-40B4-BE49-F238E27FC236}">
                <a16:creationId xmlns:a16="http://schemas.microsoft.com/office/drawing/2014/main" id="{00000000-0008-0000-0300-0000E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5" name="Line 104">
            <a:extLst>
              <a:ext uri="{FF2B5EF4-FFF2-40B4-BE49-F238E27FC236}">
                <a16:creationId xmlns:a16="http://schemas.microsoft.com/office/drawing/2014/main" id="{00000000-0008-0000-0300-0000E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46" name="Group 105">
          <a:extLst>
            <a:ext uri="{FF2B5EF4-FFF2-40B4-BE49-F238E27FC236}">
              <a16:creationId xmlns:a16="http://schemas.microsoft.com/office/drawing/2014/main" id="{00000000-0008-0000-0300-0000E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47" name="Line 106">
            <a:extLst>
              <a:ext uri="{FF2B5EF4-FFF2-40B4-BE49-F238E27FC236}">
                <a16:creationId xmlns:a16="http://schemas.microsoft.com/office/drawing/2014/main" id="{00000000-0008-0000-0300-0000E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8" name="Line 107">
            <a:extLst>
              <a:ext uri="{FF2B5EF4-FFF2-40B4-BE49-F238E27FC236}">
                <a16:creationId xmlns:a16="http://schemas.microsoft.com/office/drawing/2014/main" id="{00000000-0008-0000-0300-0000E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49" name="Line 108">
            <a:extLst>
              <a:ext uri="{FF2B5EF4-FFF2-40B4-BE49-F238E27FC236}">
                <a16:creationId xmlns:a16="http://schemas.microsoft.com/office/drawing/2014/main" id="{00000000-0008-0000-0300-0000E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50" name="Group 109">
          <a:extLst>
            <a:ext uri="{FF2B5EF4-FFF2-40B4-BE49-F238E27FC236}">
              <a16:creationId xmlns:a16="http://schemas.microsoft.com/office/drawing/2014/main" id="{00000000-0008-0000-0300-0000E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51" name="Line 110">
            <a:extLst>
              <a:ext uri="{FF2B5EF4-FFF2-40B4-BE49-F238E27FC236}">
                <a16:creationId xmlns:a16="http://schemas.microsoft.com/office/drawing/2014/main" id="{00000000-0008-0000-0300-0000E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52" name="Line 111">
            <a:extLst>
              <a:ext uri="{FF2B5EF4-FFF2-40B4-BE49-F238E27FC236}">
                <a16:creationId xmlns:a16="http://schemas.microsoft.com/office/drawing/2014/main" id="{00000000-0008-0000-0300-0000F0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53" name="Line 112">
            <a:extLst>
              <a:ext uri="{FF2B5EF4-FFF2-40B4-BE49-F238E27FC236}">
                <a16:creationId xmlns:a16="http://schemas.microsoft.com/office/drawing/2014/main" id="{00000000-0008-0000-0300-0000F1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54" name="Group 113">
          <a:extLst>
            <a:ext uri="{FF2B5EF4-FFF2-40B4-BE49-F238E27FC236}">
              <a16:creationId xmlns:a16="http://schemas.microsoft.com/office/drawing/2014/main" id="{00000000-0008-0000-0300-0000F2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55" name="Line 114">
            <a:extLst>
              <a:ext uri="{FF2B5EF4-FFF2-40B4-BE49-F238E27FC236}">
                <a16:creationId xmlns:a16="http://schemas.microsoft.com/office/drawing/2014/main" id="{00000000-0008-0000-0300-0000F3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56" name="Line 115">
            <a:extLst>
              <a:ext uri="{FF2B5EF4-FFF2-40B4-BE49-F238E27FC236}">
                <a16:creationId xmlns:a16="http://schemas.microsoft.com/office/drawing/2014/main" id="{00000000-0008-0000-0300-0000F4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57" name="Line 116">
            <a:extLst>
              <a:ext uri="{FF2B5EF4-FFF2-40B4-BE49-F238E27FC236}">
                <a16:creationId xmlns:a16="http://schemas.microsoft.com/office/drawing/2014/main" id="{00000000-0008-0000-0300-0000F5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58" name="Group 117">
          <a:extLst>
            <a:ext uri="{FF2B5EF4-FFF2-40B4-BE49-F238E27FC236}">
              <a16:creationId xmlns:a16="http://schemas.microsoft.com/office/drawing/2014/main" id="{00000000-0008-0000-0300-0000F6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59" name="Line 118">
            <a:extLst>
              <a:ext uri="{FF2B5EF4-FFF2-40B4-BE49-F238E27FC236}">
                <a16:creationId xmlns:a16="http://schemas.microsoft.com/office/drawing/2014/main" id="{00000000-0008-0000-0300-0000F7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0" name="Line 119">
            <a:extLst>
              <a:ext uri="{FF2B5EF4-FFF2-40B4-BE49-F238E27FC236}">
                <a16:creationId xmlns:a16="http://schemas.microsoft.com/office/drawing/2014/main" id="{00000000-0008-0000-0300-0000F8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1" name="Line 120">
            <a:extLst>
              <a:ext uri="{FF2B5EF4-FFF2-40B4-BE49-F238E27FC236}">
                <a16:creationId xmlns:a16="http://schemas.microsoft.com/office/drawing/2014/main" id="{00000000-0008-0000-0300-0000F9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62" name="Group 121">
          <a:extLst>
            <a:ext uri="{FF2B5EF4-FFF2-40B4-BE49-F238E27FC236}">
              <a16:creationId xmlns:a16="http://schemas.microsoft.com/office/drawing/2014/main" id="{00000000-0008-0000-0300-0000FA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63" name="Line 122">
            <a:extLst>
              <a:ext uri="{FF2B5EF4-FFF2-40B4-BE49-F238E27FC236}">
                <a16:creationId xmlns:a16="http://schemas.microsoft.com/office/drawing/2014/main" id="{00000000-0008-0000-0300-0000FB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4" name="Line 123">
            <a:extLst>
              <a:ext uri="{FF2B5EF4-FFF2-40B4-BE49-F238E27FC236}">
                <a16:creationId xmlns:a16="http://schemas.microsoft.com/office/drawing/2014/main" id="{00000000-0008-0000-0300-0000FC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5" name="Line 124">
            <a:extLst>
              <a:ext uri="{FF2B5EF4-FFF2-40B4-BE49-F238E27FC236}">
                <a16:creationId xmlns:a16="http://schemas.microsoft.com/office/drawing/2014/main" id="{00000000-0008-0000-0300-0000FD34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66" name="Group 125">
          <a:extLst>
            <a:ext uri="{FF2B5EF4-FFF2-40B4-BE49-F238E27FC236}">
              <a16:creationId xmlns:a16="http://schemas.microsoft.com/office/drawing/2014/main" id="{00000000-0008-0000-0300-0000FE34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67" name="Line 126">
            <a:extLst>
              <a:ext uri="{FF2B5EF4-FFF2-40B4-BE49-F238E27FC236}">
                <a16:creationId xmlns:a16="http://schemas.microsoft.com/office/drawing/2014/main" id="{00000000-0008-0000-0300-0000FF34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8" name="Line 127">
            <a:extLst>
              <a:ext uri="{FF2B5EF4-FFF2-40B4-BE49-F238E27FC236}">
                <a16:creationId xmlns:a16="http://schemas.microsoft.com/office/drawing/2014/main" id="{00000000-0008-0000-0300-00000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69" name="Line 128">
            <a:extLst>
              <a:ext uri="{FF2B5EF4-FFF2-40B4-BE49-F238E27FC236}">
                <a16:creationId xmlns:a16="http://schemas.microsoft.com/office/drawing/2014/main" id="{00000000-0008-0000-0300-00000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70" name="Group 129">
          <a:extLst>
            <a:ext uri="{FF2B5EF4-FFF2-40B4-BE49-F238E27FC236}">
              <a16:creationId xmlns:a16="http://schemas.microsoft.com/office/drawing/2014/main" id="{00000000-0008-0000-0300-00000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71" name="Line 130">
            <a:extLst>
              <a:ext uri="{FF2B5EF4-FFF2-40B4-BE49-F238E27FC236}">
                <a16:creationId xmlns:a16="http://schemas.microsoft.com/office/drawing/2014/main" id="{00000000-0008-0000-0300-00000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2" name="Line 131">
            <a:extLst>
              <a:ext uri="{FF2B5EF4-FFF2-40B4-BE49-F238E27FC236}">
                <a16:creationId xmlns:a16="http://schemas.microsoft.com/office/drawing/2014/main" id="{00000000-0008-0000-0300-00000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3" name="Line 132">
            <a:extLst>
              <a:ext uri="{FF2B5EF4-FFF2-40B4-BE49-F238E27FC236}">
                <a16:creationId xmlns:a16="http://schemas.microsoft.com/office/drawing/2014/main" id="{00000000-0008-0000-0300-00000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74" name="Group 133">
          <a:extLst>
            <a:ext uri="{FF2B5EF4-FFF2-40B4-BE49-F238E27FC236}">
              <a16:creationId xmlns:a16="http://schemas.microsoft.com/office/drawing/2014/main" id="{00000000-0008-0000-0300-00000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75" name="Line 134">
            <a:extLst>
              <a:ext uri="{FF2B5EF4-FFF2-40B4-BE49-F238E27FC236}">
                <a16:creationId xmlns:a16="http://schemas.microsoft.com/office/drawing/2014/main" id="{00000000-0008-0000-0300-00000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6" name="Line 135">
            <a:extLst>
              <a:ext uri="{FF2B5EF4-FFF2-40B4-BE49-F238E27FC236}">
                <a16:creationId xmlns:a16="http://schemas.microsoft.com/office/drawing/2014/main" id="{00000000-0008-0000-0300-00000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7" name="Line 136">
            <a:extLst>
              <a:ext uri="{FF2B5EF4-FFF2-40B4-BE49-F238E27FC236}">
                <a16:creationId xmlns:a16="http://schemas.microsoft.com/office/drawing/2014/main" id="{00000000-0008-0000-0300-00000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78" name="Group 137">
          <a:extLst>
            <a:ext uri="{FF2B5EF4-FFF2-40B4-BE49-F238E27FC236}">
              <a16:creationId xmlns:a16="http://schemas.microsoft.com/office/drawing/2014/main" id="{00000000-0008-0000-0300-00000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79" name="Line 138">
            <a:extLst>
              <a:ext uri="{FF2B5EF4-FFF2-40B4-BE49-F238E27FC236}">
                <a16:creationId xmlns:a16="http://schemas.microsoft.com/office/drawing/2014/main" id="{00000000-0008-0000-0300-00000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0" name="Line 139">
            <a:extLst>
              <a:ext uri="{FF2B5EF4-FFF2-40B4-BE49-F238E27FC236}">
                <a16:creationId xmlns:a16="http://schemas.microsoft.com/office/drawing/2014/main" id="{00000000-0008-0000-0300-00000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1" name="Line 140">
            <a:extLst>
              <a:ext uri="{FF2B5EF4-FFF2-40B4-BE49-F238E27FC236}">
                <a16:creationId xmlns:a16="http://schemas.microsoft.com/office/drawing/2014/main" id="{00000000-0008-0000-0300-00000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82" name="Group 141">
          <a:extLst>
            <a:ext uri="{FF2B5EF4-FFF2-40B4-BE49-F238E27FC236}">
              <a16:creationId xmlns:a16="http://schemas.microsoft.com/office/drawing/2014/main" id="{00000000-0008-0000-0300-00000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83" name="Line 142">
            <a:extLst>
              <a:ext uri="{FF2B5EF4-FFF2-40B4-BE49-F238E27FC236}">
                <a16:creationId xmlns:a16="http://schemas.microsoft.com/office/drawing/2014/main" id="{00000000-0008-0000-0300-00000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4" name="Line 143">
            <a:extLst>
              <a:ext uri="{FF2B5EF4-FFF2-40B4-BE49-F238E27FC236}">
                <a16:creationId xmlns:a16="http://schemas.microsoft.com/office/drawing/2014/main" id="{00000000-0008-0000-0300-00001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5" name="Line 144">
            <a:extLst>
              <a:ext uri="{FF2B5EF4-FFF2-40B4-BE49-F238E27FC236}">
                <a16:creationId xmlns:a16="http://schemas.microsoft.com/office/drawing/2014/main" id="{00000000-0008-0000-0300-00001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86" name="Group 145">
          <a:extLst>
            <a:ext uri="{FF2B5EF4-FFF2-40B4-BE49-F238E27FC236}">
              <a16:creationId xmlns:a16="http://schemas.microsoft.com/office/drawing/2014/main" id="{00000000-0008-0000-0300-00001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87" name="Line 146">
            <a:extLst>
              <a:ext uri="{FF2B5EF4-FFF2-40B4-BE49-F238E27FC236}">
                <a16:creationId xmlns:a16="http://schemas.microsoft.com/office/drawing/2014/main" id="{00000000-0008-0000-0300-00001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8" name="Line 147">
            <a:extLst>
              <a:ext uri="{FF2B5EF4-FFF2-40B4-BE49-F238E27FC236}">
                <a16:creationId xmlns:a16="http://schemas.microsoft.com/office/drawing/2014/main" id="{00000000-0008-0000-0300-00001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9" name="Line 148">
            <a:extLst>
              <a:ext uri="{FF2B5EF4-FFF2-40B4-BE49-F238E27FC236}">
                <a16:creationId xmlns:a16="http://schemas.microsoft.com/office/drawing/2014/main" id="{00000000-0008-0000-0300-00001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90" name="Group 149">
          <a:extLst>
            <a:ext uri="{FF2B5EF4-FFF2-40B4-BE49-F238E27FC236}">
              <a16:creationId xmlns:a16="http://schemas.microsoft.com/office/drawing/2014/main" id="{00000000-0008-0000-0300-00001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91" name="Line 150">
            <a:extLst>
              <a:ext uri="{FF2B5EF4-FFF2-40B4-BE49-F238E27FC236}">
                <a16:creationId xmlns:a16="http://schemas.microsoft.com/office/drawing/2014/main" id="{00000000-0008-0000-0300-00001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92" name="Line 151">
            <a:extLst>
              <a:ext uri="{FF2B5EF4-FFF2-40B4-BE49-F238E27FC236}">
                <a16:creationId xmlns:a16="http://schemas.microsoft.com/office/drawing/2014/main" id="{00000000-0008-0000-0300-00001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93" name="Line 152">
            <a:extLst>
              <a:ext uri="{FF2B5EF4-FFF2-40B4-BE49-F238E27FC236}">
                <a16:creationId xmlns:a16="http://schemas.microsoft.com/office/drawing/2014/main" id="{00000000-0008-0000-0300-00001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94" name="Group 153">
          <a:extLst>
            <a:ext uri="{FF2B5EF4-FFF2-40B4-BE49-F238E27FC236}">
              <a16:creationId xmlns:a16="http://schemas.microsoft.com/office/drawing/2014/main" id="{00000000-0008-0000-0300-00001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95" name="Line 154">
            <a:extLst>
              <a:ext uri="{FF2B5EF4-FFF2-40B4-BE49-F238E27FC236}">
                <a16:creationId xmlns:a16="http://schemas.microsoft.com/office/drawing/2014/main" id="{00000000-0008-0000-0300-00001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96" name="Line 155">
            <a:extLst>
              <a:ext uri="{FF2B5EF4-FFF2-40B4-BE49-F238E27FC236}">
                <a16:creationId xmlns:a16="http://schemas.microsoft.com/office/drawing/2014/main" id="{00000000-0008-0000-0300-00001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97" name="Line 156">
            <a:extLst>
              <a:ext uri="{FF2B5EF4-FFF2-40B4-BE49-F238E27FC236}">
                <a16:creationId xmlns:a16="http://schemas.microsoft.com/office/drawing/2014/main" id="{00000000-0008-0000-0300-00001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598" name="Group 157">
          <a:extLst>
            <a:ext uri="{FF2B5EF4-FFF2-40B4-BE49-F238E27FC236}">
              <a16:creationId xmlns:a16="http://schemas.microsoft.com/office/drawing/2014/main" id="{00000000-0008-0000-0300-00001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599" name="Line 158">
            <a:extLst>
              <a:ext uri="{FF2B5EF4-FFF2-40B4-BE49-F238E27FC236}">
                <a16:creationId xmlns:a16="http://schemas.microsoft.com/office/drawing/2014/main" id="{00000000-0008-0000-0300-00001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0" name="Line 159">
            <a:extLst>
              <a:ext uri="{FF2B5EF4-FFF2-40B4-BE49-F238E27FC236}">
                <a16:creationId xmlns:a16="http://schemas.microsoft.com/office/drawing/2014/main" id="{00000000-0008-0000-0300-00002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1" name="Line 160">
            <a:extLst>
              <a:ext uri="{FF2B5EF4-FFF2-40B4-BE49-F238E27FC236}">
                <a16:creationId xmlns:a16="http://schemas.microsoft.com/office/drawing/2014/main" id="{00000000-0008-0000-0300-00002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02" name="Group 161">
          <a:extLst>
            <a:ext uri="{FF2B5EF4-FFF2-40B4-BE49-F238E27FC236}">
              <a16:creationId xmlns:a16="http://schemas.microsoft.com/office/drawing/2014/main" id="{00000000-0008-0000-0300-00002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03" name="Line 162">
            <a:extLst>
              <a:ext uri="{FF2B5EF4-FFF2-40B4-BE49-F238E27FC236}">
                <a16:creationId xmlns:a16="http://schemas.microsoft.com/office/drawing/2014/main" id="{00000000-0008-0000-0300-00002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4" name="Line 163">
            <a:extLst>
              <a:ext uri="{FF2B5EF4-FFF2-40B4-BE49-F238E27FC236}">
                <a16:creationId xmlns:a16="http://schemas.microsoft.com/office/drawing/2014/main" id="{00000000-0008-0000-0300-00002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5" name="Line 164">
            <a:extLst>
              <a:ext uri="{FF2B5EF4-FFF2-40B4-BE49-F238E27FC236}">
                <a16:creationId xmlns:a16="http://schemas.microsoft.com/office/drawing/2014/main" id="{00000000-0008-0000-0300-00002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06" name="Group 165">
          <a:extLst>
            <a:ext uri="{FF2B5EF4-FFF2-40B4-BE49-F238E27FC236}">
              <a16:creationId xmlns:a16="http://schemas.microsoft.com/office/drawing/2014/main" id="{00000000-0008-0000-0300-00002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07" name="Line 166">
            <a:extLst>
              <a:ext uri="{FF2B5EF4-FFF2-40B4-BE49-F238E27FC236}">
                <a16:creationId xmlns:a16="http://schemas.microsoft.com/office/drawing/2014/main" id="{00000000-0008-0000-0300-00002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8" name="Line 167">
            <a:extLst>
              <a:ext uri="{FF2B5EF4-FFF2-40B4-BE49-F238E27FC236}">
                <a16:creationId xmlns:a16="http://schemas.microsoft.com/office/drawing/2014/main" id="{00000000-0008-0000-0300-00002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09" name="Line 168">
            <a:extLst>
              <a:ext uri="{FF2B5EF4-FFF2-40B4-BE49-F238E27FC236}">
                <a16:creationId xmlns:a16="http://schemas.microsoft.com/office/drawing/2014/main" id="{00000000-0008-0000-0300-00002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10" name="Group 169">
          <a:extLst>
            <a:ext uri="{FF2B5EF4-FFF2-40B4-BE49-F238E27FC236}">
              <a16:creationId xmlns:a16="http://schemas.microsoft.com/office/drawing/2014/main" id="{00000000-0008-0000-0300-00002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11" name="Line 170">
            <a:extLst>
              <a:ext uri="{FF2B5EF4-FFF2-40B4-BE49-F238E27FC236}">
                <a16:creationId xmlns:a16="http://schemas.microsoft.com/office/drawing/2014/main" id="{00000000-0008-0000-0300-00002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12" name="Line 171">
            <a:extLst>
              <a:ext uri="{FF2B5EF4-FFF2-40B4-BE49-F238E27FC236}">
                <a16:creationId xmlns:a16="http://schemas.microsoft.com/office/drawing/2014/main" id="{00000000-0008-0000-0300-00002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13" name="Line 172">
            <a:extLst>
              <a:ext uri="{FF2B5EF4-FFF2-40B4-BE49-F238E27FC236}">
                <a16:creationId xmlns:a16="http://schemas.microsoft.com/office/drawing/2014/main" id="{00000000-0008-0000-0300-00002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14" name="Group 173">
          <a:extLst>
            <a:ext uri="{FF2B5EF4-FFF2-40B4-BE49-F238E27FC236}">
              <a16:creationId xmlns:a16="http://schemas.microsoft.com/office/drawing/2014/main" id="{00000000-0008-0000-0300-00002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15" name="Line 174">
            <a:extLst>
              <a:ext uri="{FF2B5EF4-FFF2-40B4-BE49-F238E27FC236}">
                <a16:creationId xmlns:a16="http://schemas.microsoft.com/office/drawing/2014/main" id="{00000000-0008-0000-0300-00002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16" name="Line 175">
            <a:extLst>
              <a:ext uri="{FF2B5EF4-FFF2-40B4-BE49-F238E27FC236}">
                <a16:creationId xmlns:a16="http://schemas.microsoft.com/office/drawing/2014/main" id="{00000000-0008-0000-0300-00003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17" name="Line 176">
            <a:extLst>
              <a:ext uri="{FF2B5EF4-FFF2-40B4-BE49-F238E27FC236}">
                <a16:creationId xmlns:a16="http://schemas.microsoft.com/office/drawing/2014/main" id="{00000000-0008-0000-0300-00003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18" name="Group 177">
          <a:extLst>
            <a:ext uri="{FF2B5EF4-FFF2-40B4-BE49-F238E27FC236}">
              <a16:creationId xmlns:a16="http://schemas.microsoft.com/office/drawing/2014/main" id="{00000000-0008-0000-0300-00003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19" name="Line 178">
            <a:extLst>
              <a:ext uri="{FF2B5EF4-FFF2-40B4-BE49-F238E27FC236}">
                <a16:creationId xmlns:a16="http://schemas.microsoft.com/office/drawing/2014/main" id="{00000000-0008-0000-0300-00003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0" name="Line 179">
            <a:extLst>
              <a:ext uri="{FF2B5EF4-FFF2-40B4-BE49-F238E27FC236}">
                <a16:creationId xmlns:a16="http://schemas.microsoft.com/office/drawing/2014/main" id="{00000000-0008-0000-0300-00003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1" name="Line 180">
            <a:extLst>
              <a:ext uri="{FF2B5EF4-FFF2-40B4-BE49-F238E27FC236}">
                <a16:creationId xmlns:a16="http://schemas.microsoft.com/office/drawing/2014/main" id="{00000000-0008-0000-0300-00003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22" name="Group 181">
          <a:extLst>
            <a:ext uri="{FF2B5EF4-FFF2-40B4-BE49-F238E27FC236}">
              <a16:creationId xmlns:a16="http://schemas.microsoft.com/office/drawing/2014/main" id="{00000000-0008-0000-0300-00003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23" name="Line 182">
            <a:extLst>
              <a:ext uri="{FF2B5EF4-FFF2-40B4-BE49-F238E27FC236}">
                <a16:creationId xmlns:a16="http://schemas.microsoft.com/office/drawing/2014/main" id="{00000000-0008-0000-0300-00003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4" name="Line 183">
            <a:extLst>
              <a:ext uri="{FF2B5EF4-FFF2-40B4-BE49-F238E27FC236}">
                <a16:creationId xmlns:a16="http://schemas.microsoft.com/office/drawing/2014/main" id="{00000000-0008-0000-0300-00003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5" name="Line 184">
            <a:extLst>
              <a:ext uri="{FF2B5EF4-FFF2-40B4-BE49-F238E27FC236}">
                <a16:creationId xmlns:a16="http://schemas.microsoft.com/office/drawing/2014/main" id="{00000000-0008-0000-0300-00003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26" name="Group 185">
          <a:extLst>
            <a:ext uri="{FF2B5EF4-FFF2-40B4-BE49-F238E27FC236}">
              <a16:creationId xmlns:a16="http://schemas.microsoft.com/office/drawing/2014/main" id="{00000000-0008-0000-0300-00003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27" name="Line 186">
            <a:extLst>
              <a:ext uri="{FF2B5EF4-FFF2-40B4-BE49-F238E27FC236}">
                <a16:creationId xmlns:a16="http://schemas.microsoft.com/office/drawing/2014/main" id="{00000000-0008-0000-0300-00003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8" name="Line 187">
            <a:extLst>
              <a:ext uri="{FF2B5EF4-FFF2-40B4-BE49-F238E27FC236}">
                <a16:creationId xmlns:a16="http://schemas.microsoft.com/office/drawing/2014/main" id="{00000000-0008-0000-0300-00003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29" name="Line 188">
            <a:extLst>
              <a:ext uri="{FF2B5EF4-FFF2-40B4-BE49-F238E27FC236}">
                <a16:creationId xmlns:a16="http://schemas.microsoft.com/office/drawing/2014/main" id="{00000000-0008-0000-0300-00003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30" name="Group 189">
          <a:extLst>
            <a:ext uri="{FF2B5EF4-FFF2-40B4-BE49-F238E27FC236}">
              <a16:creationId xmlns:a16="http://schemas.microsoft.com/office/drawing/2014/main" id="{00000000-0008-0000-0300-00003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31" name="Line 190">
            <a:extLst>
              <a:ext uri="{FF2B5EF4-FFF2-40B4-BE49-F238E27FC236}">
                <a16:creationId xmlns:a16="http://schemas.microsoft.com/office/drawing/2014/main" id="{00000000-0008-0000-0300-00003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32" name="Line 191">
            <a:extLst>
              <a:ext uri="{FF2B5EF4-FFF2-40B4-BE49-F238E27FC236}">
                <a16:creationId xmlns:a16="http://schemas.microsoft.com/office/drawing/2014/main" id="{00000000-0008-0000-0300-00004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33" name="Line 192">
            <a:extLst>
              <a:ext uri="{FF2B5EF4-FFF2-40B4-BE49-F238E27FC236}">
                <a16:creationId xmlns:a16="http://schemas.microsoft.com/office/drawing/2014/main" id="{00000000-0008-0000-0300-00004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34" name="Group 193">
          <a:extLst>
            <a:ext uri="{FF2B5EF4-FFF2-40B4-BE49-F238E27FC236}">
              <a16:creationId xmlns:a16="http://schemas.microsoft.com/office/drawing/2014/main" id="{00000000-0008-0000-0300-00004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35" name="Line 194">
            <a:extLst>
              <a:ext uri="{FF2B5EF4-FFF2-40B4-BE49-F238E27FC236}">
                <a16:creationId xmlns:a16="http://schemas.microsoft.com/office/drawing/2014/main" id="{00000000-0008-0000-0300-00004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36" name="Line 195">
            <a:extLst>
              <a:ext uri="{FF2B5EF4-FFF2-40B4-BE49-F238E27FC236}">
                <a16:creationId xmlns:a16="http://schemas.microsoft.com/office/drawing/2014/main" id="{00000000-0008-0000-0300-00004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37" name="Line 196">
            <a:extLst>
              <a:ext uri="{FF2B5EF4-FFF2-40B4-BE49-F238E27FC236}">
                <a16:creationId xmlns:a16="http://schemas.microsoft.com/office/drawing/2014/main" id="{00000000-0008-0000-0300-00004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38" name="Group 197">
          <a:extLst>
            <a:ext uri="{FF2B5EF4-FFF2-40B4-BE49-F238E27FC236}">
              <a16:creationId xmlns:a16="http://schemas.microsoft.com/office/drawing/2014/main" id="{00000000-0008-0000-0300-00004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39" name="Line 198">
            <a:extLst>
              <a:ext uri="{FF2B5EF4-FFF2-40B4-BE49-F238E27FC236}">
                <a16:creationId xmlns:a16="http://schemas.microsoft.com/office/drawing/2014/main" id="{00000000-0008-0000-0300-00004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0" name="Line 199">
            <a:extLst>
              <a:ext uri="{FF2B5EF4-FFF2-40B4-BE49-F238E27FC236}">
                <a16:creationId xmlns:a16="http://schemas.microsoft.com/office/drawing/2014/main" id="{00000000-0008-0000-0300-00004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1" name="Line 200">
            <a:extLst>
              <a:ext uri="{FF2B5EF4-FFF2-40B4-BE49-F238E27FC236}">
                <a16:creationId xmlns:a16="http://schemas.microsoft.com/office/drawing/2014/main" id="{00000000-0008-0000-0300-00004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42" name="Group 201">
          <a:extLst>
            <a:ext uri="{FF2B5EF4-FFF2-40B4-BE49-F238E27FC236}">
              <a16:creationId xmlns:a16="http://schemas.microsoft.com/office/drawing/2014/main" id="{00000000-0008-0000-0300-00004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43" name="Line 202">
            <a:extLst>
              <a:ext uri="{FF2B5EF4-FFF2-40B4-BE49-F238E27FC236}">
                <a16:creationId xmlns:a16="http://schemas.microsoft.com/office/drawing/2014/main" id="{00000000-0008-0000-0300-00004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4" name="Line 203">
            <a:extLst>
              <a:ext uri="{FF2B5EF4-FFF2-40B4-BE49-F238E27FC236}">
                <a16:creationId xmlns:a16="http://schemas.microsoft.com/office/drawing/2014/main" id="{00000000-0008-0000-0300-00004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5" name="Line 204">
            <a:extLst>
              <a:ext uri="{FF2B5EF4-FFF2-40B4-BE49-F238E27FC236}">
                <a16:creationId xmlns:a16="http://schemas.microsoft.com/office/drawing/2014/main" id="{00000000-0008-0000-0300-00004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46" name="Group 205">
          <a:extLst>
            <a:ext uri="{FF2B5EF4-FFF2-40B4-BE49-F238E27FC236}">
              <a16:creationId xmlns:a16="http://schemas.microsoft.com/office/drawing/2014/main" id="{00000000-0008-0000-0300-00004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47" name="Line 206">
            <a:extLst>
              <a:ext uri="{FF2B5EF4-FFF2-40B4-BE49-F238E27FC236}">
                <a16:creationId xmlns:a16="http://schemas.microsoft.com/office/drawing/2014/main" id="{00000000-0008-0000-0300-00004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8" name="Line 207">
            <a:extLst>
              <a:ext uri="{FF2B5EF4-FFF2-40B4-BE49-F238E27FC236}">
                <a16:creationId xmlns:a16="http://schemas.microsoft.com/office/drawing/2014/main" id="{00000000-0008-0000-0300-00005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49" name="Line 208">
            <a:extLst>
              <a:ext uri="{FF2B5EF4-FFF2-40B4-BE49-F238E27FC236}">
                <a16:creationId xmlns:a16="http://schemas.microsoft.com/office/drawing/2014/main" id="{00000000-0008-0000-0300-00005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50" name="Group 209">
          <a:extLst>
            <a:ext uri="{FF2B5EF4-FFF2-40B4-BE49-F238E27FC236}">
              <a16:creationId xmlns:a16="http://schemas.microsoft.com/office/drawing/2014/main" id="{00000000-0008-0000-0300-00005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51" name="Line 210">
            <a:extLst>
              <a:ext uri="{FF2B5EF4-FFF2-40B4-BE49-F238E27FC236}">
                <a16:creationId xmlns:a16="http://schemas.microsoft.com/office/drawing/2014/main" id="{00000000-0008-0000-0300-00005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52" name="Line 211">
            <a:extLst>
              <a:ext uri="{FF2B5EF4-FFF2-40B4-BE49-F238E27FC236}">
                <a16:creationId xmlns:a16="http://schemas.microsoft.com/office/drawing/2014/main" id="{00000000-0008-0000-0300-00005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53" name="Line 212">
            <a:extLst>
              <a:ext uri="{FF2B5EF4-FFF2-40B4-BE49-F238E27FC236}">
                <a16:creationId xmlns:a16="http://schemas.microsoft.com/office/drawing/2014/main" id="{00000000-0008-0000-0300-00005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54" name="Group 213">
          <a:extLst>
            <a:ext uri="{FF2B5EF4-FFF2-40B4-BE49-F238E27FC236}">
              <a16:creationId xmlns:a16="http://schemas.microsoft.com/office/drawing/2014/main" id="{00000000-0008-0000-0300-00005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55" name="Line 214">
            <a:extLst>
              <a:ext uri="{FF2B5EF4-FFF2-40B4-BE49-F238E27FC236}">
                <a16:creationId xmlns:a16="http://schemas.microsoft.com/office/drawing/2014/main" id="{00000000-0008-0000-0300-00005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56" name="Line 215">
            <a:extLst>
              <a:ext uri="{FF2B5EF4-FFF2-40B4-BE49-F238E27FC236}">
                <a16:creationId xmlns:a16="http://schemas.microsoft.com/office/drawing/2014/main" id="{00000000-0008-0000-0300-00005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57" name="Line 216">
            <a:extLst>
              <a:ext uri="{FF2B5EF4-FFF2-40B4-BE49-F238E27FC236}">
                <a16:creationId xmlns:a16="http://schemas.microsoft.com/office/drawing/2014/main" id="{00000000-0008-0000-0300-00005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58" name="Group 217">
          <a:extLst>
            <a:ext uri="{FF2B5EF4-FFF2-40B4-BE49-F238E27FC236}">
              <a16:creationId xmlns:a16="http://schemas.microsoft.com/office/drawing/2014/main" id="{00000000-0008-0000-0300-00005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59" name="Line 218">
            <a:extLst>
              <a:ext uri="{FF2B5EF4-FFF2-40B4-BE49-F238E27FC236}">
                <a16:creationId xmlns:a16="http://schemas.microsoft.com/office/drawing/2014/main" id="{00000000-0008-0000-0300-00005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0" name="Line 219">
            <a:extLst>
              <a:ext uri="{FF2B5EF4-FFF2-40B4-BE49-F238E27FC236}">
                <a16:creationId xmlns:a16="http://schemas.microsoft.com/office/drawing/2014/main" id="{00000000-0008-0000-0300-00005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1" name="Line 220">
            <a:extLst>
              <a:ext uri="{FF2B5EF4-FFF2-40B4-BE49-F238E27FC236}">
                <a16:creationId xmlns:a16="http://schemas.microsoft.com/office/drawing/2014/main" id="{00000000-0008-0000-0300-00005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62" name="Group 221">
          <a:extLst>
            <a:ext uri="{FF2B5EF4-FFF2-40B4-BE49-F238E27FC236}">
              <a16:creationId xmlns:a16="http://schemas.microsoft.com/office/drawing/2014/main" id="{00000000-0008-0000-0300-00005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63" name="Line 222">
            <a:extLst>
              <a:ext uri="{FF2B5EF4-FFF2-40B4-BE49-F238E27FC236}">
                <a16:creationId xmlns:a16="http://schemas.microsoft.com/office/drawing/2014/main" id="{00000000-0008-0000-0300-00005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4" name="Line 223">
            <a:extLst>
              <a:ext uri="{FF2B5EF4-FFF2-40B4-BE49-F238E27FC236}">
                <a16:creationId xmlns:a16="http://schemas.microsoft.com/office/drawing/2014/main" id="{00000000-0008-0000-0300-00006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5" name="Line 224">
            <a:extLst>
              <a:ext uri="{FF2B5EF4-FFF2-40B4-BE49-F238E27FC236}">
                <a16:creationId xmlns:a16="http://schemas.microsoft.com/office/drawing/2014/main" id="{00000000-0008-0000-0300-00006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66" name="Group 225">
          <a:extLst>
            <a:ext uri="{FF2B5EF4-FFF2-40B4-BE49-F238E27FC236}">
              <a16:creationId xmlns:a16="http://schemas.microsoft.com/office/drawing/2014/main" id="{00000000-0008-0000-0300-00006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67" name="Line 226">
            <a:extLst>
              <a:ext uri="{FF2B5EF4-FFF2-40B4-BE49-F238E27FC236}">
                <a16:creationId xmlns:a16="http://schemas.microsoft.com/office/drawing/2014/main" id="{00000000-0008-0000-0300-00006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8" name="Line 227">
            <a:extLst>
              <a:ext uri="{FF2B5EF4-FFF2-40B4-BE49-F238E27FC236}">
                <a16:creationId xmlns:a16="http://schemas.microsoft.com/office/drawing/2014/main" id="{00000000-0008-0000-0300-00006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69" name="Line 228">
            <a:extLst>
              <a:ext uri="{FF2B5EF4-FFF2-40B4-BE49-F238E27FC236}">
                <a16:creationId xmlns:a16="http://schemas.microsoft.com/office/drawing/2014/main" id="{00000000-0008-0000-0300-00006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70" name="Group 229">
          <a:extLst>
            <a:ext uri="{FF2B5EF4-FFF2-40B4-BE49-F238E27FC236}">
              <a16:creationId xmlns:a16="http://schemas.microsoft.com/office/drawing/2014/main" id="{00000000-0008-0000-0300-00006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71" name="Line 230">
            <a:extLst>
              <a:ext uri="{FF2B5EF4-FFF2-40B4-BE49-F238E27FC236}">
                <a16:creationId xmlns:a16="http://schemas.microsoft.com/office/drawing/2014/main" id="{00000000-0008-0000-0300-00006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72" name="Line 231">
            <a:extLst>
              <a:ext uri="{FF2B5EF4-FFF2-40B4-BE49-F238E27FC236}">
                <a16:creationId xmlns:a16="http://schemas.microsoft.com/office/drawing/2014/main" id="{00000000-0008-0000-0300-00006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73" name="Line 232">
            <a:extLst>
              <a:ext uri="{FF2B5EF4-FFF2-40B4-BE49-F238E27FC236}">
                <a16:creationId xmlns:a16="http://schemas.microsoft.com/office/drawing/2014/main" id="{00000000-0008-0000-0300-00006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74" name="Group 233">
          <a:extLst>
            <a:ext uri="{FF2B5EF4-FFF2-40B4-BE49-F238E27FC236}">
              <a16:creationId xmlns:a16="http://schemas.microsoft.com/office/drawing/2014/main" id="{00000000-0008-0000-0300-00006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75" name="Line 234">
            <a:extLst>
              <a:ext uri="{FF2B5EF4-FFF2-40B4-BE49-F238E27FC236}">
                <a16:creationId xmlns:a16="http://schemas.microsoft.com/office/drawing/2014/main" id="{00000000-0008-0000-0300-00006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76" name="Line 235">
            <a:extLst>
              <a:ext uri="{FF2B5EF4-FFF2-40B4-BE49-F238E27FC236}">
                <a16:creationId xmlns:a16="http://schemas.microsoft.com/office/drawing/2014/main" id="{00000000-0008-0000-0300-00006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77" name="Line 236">
            <a:extLst>
              <a:ext uri="{FF2B5EF4-FFF2-40B4-BE49-F238E27FC236}">
                <a16:creationId xmlns:a16="http://schemas.microsoft.com/office/drawing/2014/main" id="{00000000-0008-0000-0300-00006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78" name="Group 237">
          <a:extLst>
            <a:ext uri="{FF2B5EF4-FFF2-40B4-BE49-F238E27FC236}">
              <a16:creationId xmlns:a16="http://schemas.microsoft.com/office/drawing/2014/main" id="{00000000-0008-0000-0300-00006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79" name="Line 238">
            <a:extLst>
              <a:ext uri="{FF2B5EF4-FFF2-40B4-BE49-F238E27FC236}">
                <a16:creationId xmlns:a16="http://schemas.microsoft.com/office/drawing/2014/main" id="{00000000-0008-0000-0300-00006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0" name="Line 239">
            <a:extLst>
              <a:ext uri="{FF2B5EF4-FFF2-40B4-BE49-F238E27FC236}">
                <a16:creationId xmlns:a16="http://schemas.microsoft.com/office/drawing/2014/main" id="{00000000-0008-0000-0300-00007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1" name="Line 240">
            <a:extLst>
              <a:ext uri="{FF2B5EF4-FFF2-40B4-BE49-F238E27FC236}">
                <a16:creationId xmlns:a16="http://schemas.microsoft.com/office/drawing/2014/main" id="{00000000-0008-0000-0300-00007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82" name="Group 241">
          <a:extLst>
            <a:ext uri="{FF2B5EF4-FFF2-40B4-BE49-F238E27FC236}">
              <a16:creationId xmlns:a16="http://schemas.microsoft.com/office/drawing/2014/main" id="{00000000-0008-0000-0300-00007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83" name="Line 242">
            <a:extLst>
              <a:ext uri="{FF2B5EF4-FFF2-40B4-BE49-F238E27FC236}">
                <a16:creationId xmlns:a16="http://schemas.microsoft.com/office/drawing/2014/main" id="{00000000-0008-0000-0300-00007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4" name="Line 243">
            <a:extLst>
              <a:ext uri="{FF2B5EF4-FFF2-40B4-BE49-F238E27FC236}">
                <a16:creationId xmlns:a16="http://schemas.microsoft.com/office/drawing/2014/main" id="{00000000-0008-0000-0300-00007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5" name="Line 244">
            <a:extLst>
              <a:ext uri="{FF2B5EF4-FFF2-40B4-BE49-F238E27FC236}">
                <a16:creationId xmlns:a16="http://schemas.microsoft.com/office/drawing/2014/main" id="{00000000-0008-0000-0300-00007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86" name="Group 245">
          <a:extLst>
            <a:ext uri="{FF2B5EF4-FFF2-40B4-BE49-F238E27FC236}">
              <a16:creationId xmlns:a16="http://schemas.microsoft.com/office/drawing/2014/main" id="{00000000-0008-0000-0300-00007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87" name="Line 246">
            <a:extLst>
              <a:ext uri="{FF2B5EF4-FFF2-40B4-BE49-F238E27FC236}">
                <a16:creationId xmlns:a16="http://schemas.microsoft.com/office/drawing/2014/main" id="{00000000-0008-0000-0300-00007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8" name="Line 247">
            <a:extLst>
              <a:ext uri="{FF2B5EF4-FFF2-40B4-BE49-F238E27FC236}">
                <a16:creationId xmlns:a16="http://schemas.microsoft.com/office/drawing/2014/main" id="{00000000-0008-0000-0300-00007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89" name="Line 248">
            <a:extLst>
              <a:ext uri="{FF2B5EF4-FFF2-40B4-BE49-F238E27FC236}">
                <a16:creationId xmlns:a16="http://schemas.microsoft.com/office/drawing/2014/main" id="{00000000-0008-0000-0300-00007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90" name="Group 249">
          <a:extLst>
            <a:ext uri="{FF2B5EF4-FFF2-40B4-BE49-F238E27FC236}">
              <a16:creationId xmlns:a16="http://schemas.microsoft.com/office/drawing/2014/main" id="{00000000-0008-0000-0300-00007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91" name="Line 250">
            <a:extLst>
              <a:ext uri="{FF2B5EF4-FFF2-40B4-BE49-F238E27FC236}">
                <a16:creationId xmlns:a16="http://schemas.microsoft.com/office/drawing/2014/main" id="{00000000-0008-0000-0300-00007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92" name="Line 251">
            <a:extLst>
              <a:ext uri="{FF2B5EF4-FFF2-40B4-BE49-F238E27FC236}">
                <a16:creationId xmlns:a16="http://schemas.microsoft.com/office/drawing/2014/main" id="{00000000-0008-0000-0300-00007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93" name="Line 252">
            <a:extLst>
              <a:ext uri="{FF2B5EF4-FFF2-40B4-BE49-F238E27FC236}">
                <a16:creationId xmlns:a16="http://schemas.microsoft.com/office/drawing/2014/main" id="{00000000-0008-0000-0300-00007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94" name="Group 253">
          <a:extLst>
            <a:ext uri="{FF2B5EF4-FFF2-40B4-BE49-F238E27FC236}">
              <a16:creationId xmlns:a16="http://schemas.microsoft.com/office/drawing/2014/main" id="{00000000-0008-0000-0300-00007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95" name="Line 254">
            <a:extLst>
              <a:ext uri="{FF2B5EF4-FFF2-40B4-BE49-F238E27FC236}">
                <a16:creationId xmlns:a16="http://schemas.microsoft.com/office/drawing/2014/main" id="{00000000-0008-0000-0300-00007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96" name="Line 255">
            <a:extLst>
              <a:ext uri="{FF2B5EF4-FFF2-40B4-BE49-F238E27FC236}">
                <a16:creationId xmlns:a16="http://schemas.microsoft.com/office/drawing/2014/main" id="{00000000-0008-0000-0300-00008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97" name="Line 256">
            <a:extLst>
              <a:ext uri="{FF2B5EF4-FFF2-40B4-BE49-F238E27FC236}">
                <a16:creationId xmlns:a16="http://schemas.microsoft.com/office/drawing/2014/main" id="{00000000-0008-0000-0300-00008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698" name="Group 257">
          <a:extLst>
            <a:ext uri="{FF2B5EF4-FFF2-40B4-BE49-F238E27FC236}">
              <a16:creationId xmlns:a16="http://schemas.microsoft.com/office/drawing/2014/main" id="{00000000-0008-0000-0300-00008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699" name="Line 258">
            <a:extLst>
              <a:ext uri="{FF2B5EF4-FFF2-40B4-BE49-F238E27FC236}">
                <a16:creationId xmlns:a16="http://schemas.microsoft.com/office/drawing/2014/main" id="{00000000-0008-0000-0300-00008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0" name="Line 259">
            <a:extLst>
              <a:ext uri="{FF2B5EF4-FFF2-40B4-BE49-F238E27FC236}">
                <a16:creationId xmlns:a16="http://schemas.microsoft.com/office/drawing/2014/main" id="{00000000-0008-0000-0300-00008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1" name="Line 260">
            <a:extLst>
              <a:ext uri="{FF2B5EF4-FFF2-40B4-BE49-F238E27FC236}">
                <a16:creationId xmlns:a16="http://schemas.microsoft.com/office/drawing/2014/main" id="{00000000-0008-0000-0300-00008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02" name="Group 261">
          <a:extLst>
            <a:ext uri="{FF2B5EF4-FFF2-40B4-BE49-F238E27FC236}">
              <a16:creationId xmlns:a16="http://schemas.microsoft.com/office/drawing/2014/main" id="{00000000-0008-0000-0300-00008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03" name="Line 262">
            <a:extLst>
              <a:ext uri="{FF2B5EF4-FFF2-40B4-BE49-F238E27FC236}">
                <a16:creationId xmlns:a16="http://schemas.microsoft.com/office/drawing/2014/main" id="{00000000-0008-0000-0300-00008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4" name="Line 263">
            <a:extLst>
              <a:ext uri="{FF2B5EF4-FFF2-40B4-BE49-F238E27FC236}">
                <a16:creationId xmlns:a16="http://schemas.microsoft.com/office/drawing/2014/main" id="{00000000-0008-0000-0300-00008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5" name="Line 264">
            <a:extLst>
              <a:ext uri="{FF2B5EF4-FFF2-40B4-BE49-F238E27FC236}">
                <a16:creationId xmlns:a16="http://schemas.microsoft.com/office/drawing/2014/main" id="{00000000-0008-0000-0300-00008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06" name="Group 265">
          <a:extLst>
            <a:ext uri="{FF2B5EF4-FFF2-40B4-BE49-F238E27FC236}">
              <a16:creationId xmlns:a16="http://schemas.microsoft.com/office/drawing/2014/main" id="{00000000-0008-0000-0300-00008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07" name="Line 266">
            <a:extLst>
              <a:ext uri="{FF2B5EF4-FFF2-40B4-BE49-F238E27FC236}">
                <a16:creationId xmlns:a16="http://schemas.microsoft.com/office/drawing/2014/main" id="{00000000-0008-0000-0300-00008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8" name="Line 267">
            <a:extLst>
              <a:ext uri="{FF2B5EF4-FFF2-40B4-BE49-F238E27FC236}">
                <a16:creationId xmlns:a16="http://schemas.microsoft.com/office/drawing/2014/main" id="{00000000-0008-0000-0300-00008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09" name="Line 268">
            <a:extLst>
              <a:ext uri="{FF2B5EF4-FFF2-40B4-BE49-F238E27FC236}">
                <a16:creationId xmlns:a16="http://schemas.microsoft.com/office/drawing/2014/main" id="{00000000-0008-0000-0300-00008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10" name="Group 269">
          <a:extLst>
            <a:ext uri="{FF2B5EF4-FFF2-40B4-BE49-F238E27FC236}">
              <a16:creationId xmlns:a16="http://schemas.microsoft.com/office/drawing/2014/main" id="{00000000-0008-0000-0300-00008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11" name="Line 270">
            <a:extLst>
              <a:ext uri="{FF2B5EF4-FFF2-40B4-BE49-F238E27FC236}">
                <a16:creationId xmlns:a16="http://schemas.microsoft.com/office/drawing/2014/main" id="{00000000-0008-0000-0300-00008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12" name="Line 271">
            <a:extLst>
              <a:ext uri="{FF2B5EF4-FFF2-40B4-BE49-F238E27FC236}">
                <a16:creationId xmlns:a16="http://schemas.microsoft.com/office/drawing/2014/main" id="{00000000-0008-0000-0300-00009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13" name="Line 272">
            <a:extLst>
              <a:ext uri="{FF2B5EF4-FFF2-40B4-BE49-F238E27FC236}">
                <a16:creationId xmlns:a16="http://schemas.microsoft.com/office/drawing/2014/main" id="{00000000-0008-0000-0300-00009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14" name="Group 273">
          <a:extLst>
            <a:ext uri="{FF2B5EF4-FFF2-40B4-BE49-F238E27FC236}">
              <a16:creationId xmlns:a16="http://schemas.microsoft.com/office/drawing/2014/main" id="{00000000-0008-0000-0300-00009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15" name="Line 274">
            <a:extLst>
              <a:ext uri="{FF2B5EF4-FFF2-40B4-BE49-F238E27FC236}">
                <a16:creationId xmlns:a16="http://schemas.microsoft.com/office/drawing/2014/main" id="{00000000-0008-0000-0300-00009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16" name="Line 275">
            <a:extLst>
              <a:ext uri="{FF2B5EF4-FFF2-40B4-BE49-F238E27FC236}">
                <a16:creationId xmlns:a16="http://schemas.microsoft.com/office/drawing/2014/main" id="{00000000-0008-0000-0300-00009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17" name="Line 276">
            <a:extLst>
              <a:ext uri="{FF2B5EF4-FFF2-40B4-BE49-F238E27FC236}">
                <a16:creationId xmlns:a16="http://schemas.microsoft.com/office/drawing/2014/main" id="{00000000-0008-0000-0300-00009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18" name="Group 277">
          <a:extLst>
            <a:ext uri="{FF2B5EF4-FFF2-40B4-BE49-F238E27FC236}">
              <a16:creationId xmlns:a16="http://schemas.microsoft.com/office/drawing/2014/main" id="{00000000-0008-0000-0300-00009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19" name="Line 278">
            <a:extLst>
              <a:ext uri="{FF2B5EF4-FFF2-40B4-BE49-F238E27FC236}">
                <a16:creationId xmlns:a16="http://schemas.microsoft.com/office/drawing/2014/main" id="{00000000-0008-0000-0300-00009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0" name="Line 279">
            <a:extLst>
              <a:ext uri="{FF2B5EF4-FFF2-40B4-BE49-F238E27FC236}">
                <a16:creationId xmlns:a16="http://schemas.microsoft.com/office/drawing/2014/main" id="{00000000-0008-0000-0300-00009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1" name="Line 280">
            <a:extLst>
              <a:ext uri="{FF2B5EF4-FFF2-40B4-BE49-F238E27FC236}">
                <a16:creationId xmlns:a16="http://schemas.microsoft.com/office/drawing/2014/main" id="{00000000-0008-0000-0300-00009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22" name="Group 281">
          <a:extLst>
            <a:ext uri="{FF2B5EF4-FFF2-40B4-BE49-F238E27FC236}">
              <a16:creationId xmlns:a16="http://schemas.microsoft.com/office/drawing/2014/main" id="{00000000-0008-0000-0300-00009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23" name="Line 282">
            <a:extLst>
              <a:ext uri="{FF2B5EF4-FFF2-40B4-BE49-F238E27FC236}">
                <a16:creationId xmlns:a16="http://schemas.microsoft.com/office/drawing/2014/main" id="{00000000-0008-0000-0300-00009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4" name="Line 283">
            <a:extLst>
              <a:ext uri="{FF2B5EF4-FFF2-40B4-BE49-F238E27FC236}">
                <a16:creationId xmlns:a16="http://schemas.microsoft.com/office/drawing/2014/main" id="{00000000-0008-0000-0300-00009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5" name="Line 284">
            <a:extLst>
              <a:ext uri="{FF2B5EF4-FFF2-40B4-BE49-F238E27FC236}">
                <a16:creationId xmlns:a16="http://schemas.microsoft.com/office/drawing/2014/main" id="{00000000-0008-0000-0300-00009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26" name="Group 285">
          <a:extLst>
            <a:ext uri="{FF2B5EF4-FFF2-40B4-BE49-F238E27FC236}">
              <a16:creationId xmlns:a16="http://schemas.microsoft.com/office/drawing/2014/main" id="{00000000-0008-0000-0300-00009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27" name="Line 286">
            <a:extLst>
              <a:ext uri="{FF2B5EF4-FFF2-40B4-BE49-F238E27FC236}">
                <a16:creationId xmlns:a16="http://schemas.microsoft.com/office/drawing/2014/main" id="{00000000-0008-0000-0300-00009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8" name="Line 287">
            <a:extLst>
              <a:ext uri="{FF2B5EF4-FFF2-40B4-BE49-F238E27FC236}">
                <a16:creationId xmlns:a16="http://schemas.microsoft.com/office/drawing/2014/main" id="{00000000-0008-0000-0300-0000A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29" name="Line 288">
            <a:extLst>
              <a:ext uri="{FF2B5EF4-FFF2-40B4-BE49-F238E27FC236}">
                <a16:creationId xmlns:a16="http://schemas.microsoft.com/office/drawing/2014/main" id="{00000000-0008-0000-0300-0000A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30" name="Group 289">
          <a:extLst>
            <a:ext uri="{FF2B5EF4-FFF2-40B4-BE49-F238E27FC236}">
              <a16:creationId xmlns:a16="http://schemas.microsoft.com/office/drawing/2014/main" id="{00000000-0008-0000-0300-0000A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31" name="Line 290">
            <a:extLst>
              <a:ext uri="{FF2B5EF4-FFF2-40B4-BE49-F238E27FC236}">
                <a16:creationId xmlns:a16="http://schemas.microsoft.com/office/drawing/2014/main" id="{00000000-0008-0000-0300-0000A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32" name="Line 291">
            <a:extLst>
              <a:ext uri="{FF2B5EF4-FFF2-40B4-BE49-F238E27FC236}">
                <a16:creationId xmlns:a16="http://schemas.microsoft.com/office/drawing/2014/main" id="{00000000-0008-0000-0300-0000A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33" name="Line 292">
            <a:extLst>
              <a:ext uri="{FF2B5EF4-FFF2-40B4-BE49-F238E27FC236}">
                <a16:creationId xmlns:a16="http://schemas.microsoft.com/office/drawing/2014/main" id="{00000000-0008-0000-0300-0000A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34" name="Group 293">
          <a:extLst>
            <a:ext uri="{FF2B5EF4-FFF2-40B4-BE49-F238E27FC236}">
              <a16:creationId xmlns:a16="http://schemas.microsoft.com/office/drawing/2014/main" id="{00000000-0008-0000-0300-0000A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35" name="Line 294">
            <a:extLst>
              <a:ext uri="{FF2B5EF4-FFF2-40B4-BE49-F238E27FC236}">
                <a16:creationId xmlns:a16="http://schemas.microsoft.com/office/drawing/2014/main" id="{00000000-0008-0000-0300-0000A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36" name="Line 295">
            <a:extLst>
              <a:ext uri="{FF2B5EF4-FFF2-40B4-BE49-F238E27FC236}">
                <a16:creationId xmlns:a16="http://schemas.microsoft.com/office/drawing/2014/main" id="{00000000-0008-0000-0300-0000A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37" name="Line 296">
            <a:extLst>
              <a:ext uri="{FF2B5EF4-FFF2-40B4-BE49-F238E27FC236}">
                <a16:creationId xmlns:a16="http://schemas.microsoft.com/office/drawing/2014/main" id="{00000000-0008-0000-0300-0000A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38" name="Group 297">
          <a:extLst>
            <a:ext uri="{FF2B5EF4-FFF2-40B4-BE49-F238E27FC236}">
              <a16:creationId xmlns:a16="http://schemas.microsoft.com/office/drawing/2014/main" id="{00000000-0008-0000-0300-0000A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39" name="Line 298">
            <a:extLst>
              <a:ext uri="{FF2B5EF4-FFF2-40B4-BE49-F238E27FC236}">
                <a16:creationId xmlns:a16="http://schemas.microsoft.com/office/drawing/2014/main" id="{00000000-0008-0000-0300-0000A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0" name="Line 299">
            <a:extLst>
              <a:ext uri="{FF2B5EF4-FFF2-40B4-BE49-F238E27FC236}">
                <a16:creationId xmlns:a16="http://schemas.microsoft.com/office/drawing/2014/main" id="{00000000-0008-0000-0300-0000A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1" name="Line 300">
            <a:extLst>
              <a:ext uri="{FF2B5EF4-FFF2-40B4-BE49-F238E27FC236}">
                <a16:creationId xmlns:a16="http://schemas.microsoft.com/office/drawing/2014/main" id="{00000000-0008-0000-0300-0000A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42" name="Group 301">
          <a:extLst>
            <a:ext uri="{FF2B5EF4-FFF2-40B4-BE49-F238E27FC236}">
              <a16:creationId xmlns:a16="http://schemas.microsoft.com/office/drawing/2014/main" id="{00000000-0008-0000-0300-0000A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43" name="Line 302">
            <a:extLst>
              <a:ext uri="{FF2B5EF4-FFF2-40B4-BE49-F238E27FC236}">
                <a16:creationId xmlns:a16="http://schemas.microsoft.com/office/drawing/2014/main" id="{00000000-0008-0000-0300-0000A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4" name="Line 303">
            <a:extLst>
              <a:ext uri="{FF2B5EF4-FFF2-40B4-BE49-F238E27FC236}">
                <a16:creationId xmlns:a16="http://schemas.microsoft.com/office/drawing/2014/main" id="{00000000-0008-0000-0300-0000B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5" name="Line 304">
            <a:extLst>
              <a:ext uri="{FF2B5EF4-FFF2-40B4-BE49-F238E27FC236}">
                <a16:creationId xmlns:a16="http://schemas.microsoft.com/office/drawing/2014/main" id="{00000000-0008-0000-0300-0000B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46" name="Group 305">
          <a:extLst>
            <a:ext uri="{FF2B5EF4-FFF2-40B4-BE49-F238E27FC236}">
              <a16:creationId xmlns:a16="http://schemas.microsoft.com/office/drawing/2014/main" id="{00000000-0008-0000-0300-0000B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47" name="Line 306">
            <a:extLst>
              <a:ext uri="{FF2B5EF4-FFF2-40B4-BE49-F238E27FC236}">
                <a16:creationId xmlns:a16="http://schemas.microsoft.com/office/drawing/2014/main" id="{00000000-0008-0000-0300-0000B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8" name="Line 307">
            <a:extLst>
              <a:ext uri="{FF2B5EF4-FFF2-40B4-BE49-F238E27FC236}">
                <a16:creationId xmlns:a16="http://schemas.microsoft.com/office/drawing/2014/main" id="{00000000-0008-0000-0300-0000B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49" name="Line 308">
            <a:extLst>
              <a:ext uri="{FF2B5EF4-FFF2-40B4-BE49-F238E27FC236}">
                <a16:creationId xmlns:a16="http://schemas.microsoft.com/office/drawing/2014/main" id="{00000000-0008-0000-0300-0000B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50" name="Group 309">
          <a:extLst>
            <a:ext uri="{FF2B5EF4-FFF2-40B4-BE49-F238E27FC236}">
              <a16:creationId xmlns:a16="http://schemas.microsoft.com/office/drawing/2014/main" id="{00000000-0008-0000-0300-0000B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51" name="Line 310">
            <a:extLst>
              <a:ext uri="{FF2B5EF4-FFF2-40B4-BE49-F238E27FC236}">
                <a16:creationId xmlns:a16="http://schemas.microsoft.com/office/drawing/2014/main" id="{00000000-0008-0000-0300-0000B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52" name="Line 311">
            <a:extLst>
              <a:ext uri="{FF2B5EF4-FFF2-40B4-BE49-F238E27FC236}">
                <a16:creationId xmlns:a16="http://schemas.microsoft.com/office/drawing/2014/main" id="{00000000-0008-0000-0300-0000B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53" name="Line 312">
            <a:extLst>
              <a:ext uri="{FF2B5EF4-FFF2-40B4-BE49-F238E27FC236}">
                <a16:creationId xmlns:a16="http://schemas.microsoft.com/office/drawing/2014/main" id="{00000000-0008-0000-0300-0000B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54" name="Group 313">
          <a:extLst>
            <a:ext uri="{FF2B5EF4-FFF2-40B4-BE49-F238E27FC236}">
              <a16:creationId xmlns:a16="http://schemas.microsoft.com/office/drawing/2014/main" id="{00000000-0008-0000-0300-0000B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55" name="Line 314">
            <a:extLst>
              <a:ext uri="{FF2B5EF4-FFF2-40B4-BE49-F238E27FC236}">
                <a16:creationId xmlns:a16="http://schemas.microsoft.com/office/drawing/2014/main" id="{00000000-0008-0000-0300-0000B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56" name="Line 315">
            <a:extLst>
              <a:ext uri="{FF2B5EF4-FFF2-40B4-BE49-F238E27FC236}">
                <a16:creationId xmlns:a16="http://schemas.microsoft.com/office/drawing/2014/main" id="{00000000-0008-0000-0300-0000B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57" name="Line 316">
            <a:extLst>
              <a:ext uri="{FF2B5EF4-FFF2-40B4-BE49-F238E27FC236}">
                <a16:creationId xmlns:a16="http://schemas.microsoft.com/office/drawing/2014/main" id="{00000000-0008-0000-0300-0000B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58" name="Group 317">
          <a:extLst>
            <a:ext uri="{FF2B5EF4-FFF2-40B4-BE49-F238E27FC236}">
              <a16:creationId xmlns:a16="http://schemas.microsoft.com/office/drawing/2014/main" id="{00000000-0008-0000-0300-0000B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59" name="Line 318">
            <a:extLst>
              <a:ext uri="{FF2B5EF4-FFF2-40B4-BE49-F238E27FC236}">
                <a16:creationId xmlns:a16="http://schemas.microsoft.com/office/drawing/2014/main" id="{00000000-0008-0000-0300-0000B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0" name="Line 319">
            <a:extLst>
              <a:ext uri="{FF2B5EF4-FFF2-40B4-BE49-F238E27FC236}">
                <a16:creationId xmlns:a16="http://schemas.microsoft.com/office/drawing/2014/main" id="{00000000-0008-0000-0300-0000C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1" name="Line 320">
            <a:extLst>
              <a:ext uri="{FF2B5EF4-FFF2-40B4-BE49-F238E27FC236}">
                <a16:creationId xmlns:a16="http://schemas.microsoft.com/office/drawing/2014/main" id="{00000000-0008-0000-0300-0000C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62" name="Group 321">
          <a:extLst>
            <a:ext uri="{FF2B5EF4-FFF2-40B4-BE49-F238E27FC236}">
              <a16:creationId xmlns:a16="http://schemas.microsoft.com/office/drawing/2014/main" id="{00000000-0008-0000-0300-0000C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63" name="Line 322">
            <a:extLst>
              <a:ext uri="{FF2B5EF4-FFF2-40B4-BE49-F238E27FC236}">
                <a16:creationId xmlns:a16="http://schemas.microsoft.com/office/drawing/2014/main" id="{00000000-0008-0000-0300-0000C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4" name="Line 323">
            <a:extLst>
              <a:ext uri="{FF2B5EF4-FFF2-40B4-BE49-F238E27FC236}">
                <a16:creationId xmlns:a16="http://schemas.microsoft.com/office/drawing/2014/main" id="{00000000-0008-0000-0300-0000C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5" name="Line 324">
            <a:extLst>
              <a:ext uri="{FF2B5EF4-FFF2-40B4-BE49-F238E27FC236}">
                <a16:creationId xmlns:a16="http://schemas.microsoft.com/office/drawing/2014/main" id="{00000000-0008-0000-0300-0000C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66" name="Group 325">
          <a:extLst>
            <a:ext uri="{FF2B5EF4-FFF2-40B4-BE49-F238E27FC236}">
              <a16:creationId xmlns:a16="http://schemas.microsoft.com/office/drawing/2014/main" id="{00000000-0008-0000-0300-0000C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67" name="Line 326">
            <a:extLst>
              <a:ext uri="{FF2B5EF4-FFF2-40B4-BE49-F238E27FC236}">
                <a16:creationId xmlns:a16="http://schemas.microsoft.com/office/drawing/2014/main" id="{00000000-0008-0000-0300-0000C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8" name="Line 327">
            <a:extLst>
              <a:ext uri="{FF2B5EF4-FFF2-40B4-BE49-F238E27FC236}">
                <a16:creationId xmlns:a16="http://schemas.microsoft.com/office/drawing/2014/main" id="{00000000-0008-0000-0300-0000C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69" name="Line 328">
            <a:extLst>
              <a:ext uri="{FF2B5EF4-FFF2-40B4-BE49-F238E27FC236}">
                <a16:creationId xmlns:a16="http://schemas.microsoft.com/office/drawing/2014/main" id="{00000000-0008-0000-0300-0000C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70" name="Group 329">
          <a:extLst>
            <a:ext uri="{FF2B5EF4-FFF2-40B4-BE49-F238E27FC236}">
              <a16:creationId xmlns:a16="http://schemas.microsoft.com/office/drawing/2014/main" id="{00000000-0008-0000-0300-0000C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71" name="Line 330">
            <a:extLst>
              <a:ext uri="{FF2B5EF4-FFF2-40B4-BE49-F238E27FC236}">
                <a16:creationId xmlns:a16="http://schemas.microsoft.com/office/drawing/2014/main" id="{00000000-0008-0000-0300-0000C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72" name="Line 331">
            <a:extLst>
              <a:ext uri="{FF2B5EF4-FFF2-40B4-BE49-F238E27FC236}">
                <a16:creationId xmlns:a16="http://schemas.microsoft.com/office/drawing/2014/main" id="{00000000-0008-0000-0300-0000C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73" name="Line 332">
            <a:extLst>
              <a:ext uri="{FF2B5EF4-FFF2-40B4-BE49-F238E27FC236}">
                <a16:creationId xmlns:a16="http://schemas.microsoft.com/office/drawing/2014/main" id="{00000000-0008-0000-0300-0000C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74" name="Group 333">
          <a:extLst>
            <a:ext uri="{FF2B5EF4-FFF2-40B4-BE49-F238E27FC236}">
              <a16:creationId xmlns:a16="http://schemas.microsoft.com/office/drawing/2014/main" id="{00000000-0008-0000-0300-0000C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75" name="Line 334">
            <a:extLst>
              <a:ext uri="{FF2B5EF4-FFF2-40B4-BE49-F238E27FC236}">
                <a16:creationId xmlns:a16="http://schemas.microsoft.com/office/drawing/2014/main" id="{00000000-0008-0000-0300-0000C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76" name="Line 335">
            <a:extLst>
              <a:ext uri="{FF2B5EF4-FFF2-40B4-BE49-F238E27FC236}">
                <a16:creationId xmlns:a16="http://schemas.microsoft.com/office/drawing/2014/main" id="{00000000-0008-0000-0300-0000D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77" name="Line 336">
            <a:extLst>
              <a:ext uri="{FF2B5EF4-FFF2-40B4-BE49-F238E27FC236}">
                <a16:creationId xmlns:a16="http://schemas.microsoft.com/office/drawing/2014/main" id="{00000000-0008-0000-0300-0000D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78" name="Group 337">
          <a:extLst>
            <a:ext uri="{FF2B5EF4-FFF2-40B4-BE49-F238E27FC236}">
              <a16:creationId xmlns:a16="http://schemas.microsoft.com/office/drawing/2014/main" id="{00000000-0008-0000-0300-0000D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79" name="Line 338">
            <a:extLst>
              <a:ext uri="{FF2B5EF4-FFF2-40B4-BE49-F238E27FC236}">
                <a16:creationId xmlns:a16="http://schemas.microsoft.com/office/drawing/2014/main" id="{00000000-0008-0000-0300-0000D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0" name="Line 339">
            <a:extLst>
              <a:ext uri="{FF2B5EF4-FFF2-40B4-BE49-F238E27FC236}">
                <a16:creationId xmlns:a16="http://schemas.microsoft.com/office/drawing/2014/main" id="{00000000-0008-0000-0300-0000D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1" name="Line 340">
            <a:extLst>
              <a:ext uri="{FF2B5EF4-FFF2-40B4-BE49-F238E27FC236}">
                <a16:creationId xmlns:a16="http://schemas.microsoft.com/office/drawing/2014/main" id="{00000000-0008-0000-0300-0000D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82" name="Group 341">
          <a:extLst>
            <a:ext uri="{FF2B5EF4-FFF2-40B4-BE49-F238E27FC236}">
              <a16:creationId xmlns:a16="http://schemas.microsoft.com/office/drawing/2014/main" id="{00000000-0008-0000-0300-0000D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83" name="Line 342">
            <a:extLst>
              <a:ext uri="{FF2B5EF4-FFF2-40B4-BE49-F238E27FC236}">
                <a16:creationId xmlns:a16="http://schemas.microsoft.com/office/drawing/2014/main" id="{00000000-0008-0000-0300-0000D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4" name="Line 343">
            <a:extLst>
              <a:ext uri="{FF2B5EF4-FFF2-40B4-BE49-F238E27FC236}">
                <a16:creationId xmlns:a16="http://schemas.microsoft.com/office/drawing/2014/main" id="{00000000-0008-0000-0300-0000D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5" name="Line 344">
            <a:extLst>
              <a:ext uri="{FF2B5EF4-FFF2-40B4-BE49-F238E27FC236}">
                <a16:creationId xmlns:a16="http://schemas.microsoft.com/office/drawing/2014/main" id="{00000000-0008-0000-0300-0000D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86" name="Group 345">
          <a:extLst>
            <a:ext uri="{FF2B5EF4-FFF2-40B4-BE49-F238E27FC236}">
              <a16:creationId xmlns:a16="http://schemas.microsoft.com/office/drawing/2014/main" id="{00000000-0008-0000-0300-0000D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87" name="Line 346">
            <a:extLst>
              <a:ext uri="{FF2B5EF4-FFF2-40B4-BE49-F238E27FC236}">
                <a16:creationId xmlns:a16="http://schemas.microsoft.com/office/drawing/2014/main" id="{00000000-0008-0000-0300-0000D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8" name="Line 347">
            <a:extLst>
              <a:ext uri="{FF2B5EF4-FFF2-40B4-BE49-F238E27FC236}">
                <a16:creationId xmlns:a16="http://schemas.microsoft.com/office/drawing/2014/main" id="{00000000-0008-0000-0300-0000D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89" name="Line 348">
            <a:extLst>
              <a:ext uri="{FF2B5EF4-FFF2-40B4-BE49-F238E27FC236}">
                <a16:creationId xmlns:a16="http://schemas.microsoft.com/office/drawing/2014/main" id="{00000000-0008-0000-0300-0000D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90" name="Group 349">
          <a:extLst>
            <a:ext uri="{FF2B5EF4-FFF2-40B4-BE49-F238E27FC236}">
              <a16:creationId xmlns:a16="http://schemas.microsoft.com/office/drawing/2014/main" id="{00000000-0008-0000-0300-0000D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91" name="Line 350">
            <a:extLst>
              <a:ext uri="{FF2B5EF4-FFF2-40B4-BE49-F238E27FC236}">
                <a16:creationId xmlns:a16="http://schemas.microsoft.com/office/drawing/2014/main" id="{00000000-0008-0000-0300-0000D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92" name="Line 351">
            <a:extLst>
              <a:ext uri="{FF2B5EF4-FFF2-40B4-BE49-F238E27FC236}">
                <a16:creationId xmlns:a16="http://schemas.microsoft.com/office/drawing/2014/main" id="{00000000-0008-0000-0300-0000E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93" name="Line 352">
            <a:extLst>
              <a:ext uri="{FF2B5EF4-FFF2-40B4-BE49-F238E27FC236}">
                <a16:creationId xmlns:a16="http://schemas.microsoft.com/office/drawing/2014/main" id="{00000000-0008-0000-0300-0000E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94" name="Group 353">
          <a:extLst>
            <a:ext uri="{FF2B5EF4-FFF2-40B4-BE49-F238E27FC236}">
              <a16:creationId xmlns:a16="http://schemas.microsoft.com/office/drawing/2014/main" id="{00000000-0008-0000-0300-0000E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95" name="Line 354">
            <a:extLst>
              <a:ext uri="{FF2B5EF4-FFF2-40B4-BE49-F238E27FC236}">
                <a16:creationId xmlns:a16="http://schemas.microsoft.com/office/drawing/2014/main" id="{00000000-0008-0000-0300-0000E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96" name="Line 355">
            <a:extLst>
              <a:ext uri="{FF2B5EF4-FFF2-40B4-BE49-F238E27FC236}">
                <a16:creationId xmlns:a16="http://schemas.microsoft.com/office/drawing/2014/main" id="{00000000-0008-0000-0300-0000E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97" name="Line 356">
            <a:extLst>
              <a:ext uri="{FF2B5EF4-FFF2-40B4-BE49-F238E27FC236}">
                <a16:creationId xmlns:a16="http://schemas.microsoft.com/office/drawing/2014/main" id="{00000000-0008-0000-0300-0000E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798" name="Group 357">
          <a:extLst>
            <a:ext uri="{FF2B5EF4-FFF2-40B4-BE49-F238E27FC236}">
              <a16:creationId xmlns:a16="http://schemas.microsoft.com/office/drawing/2014/main" id="{00000000-0008-0000-0300-0000E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799" name="Line 358">
            <a:extLst>
              <a:ext uri="{FF2B5EF4-FFF2-40B4-BE49-F238E27FC236}">
                <a16:creationId xmlns:a16="http://schemas.microsoft.com/office/drawing/2014/main" id="{00000000-0008-0000-0300-0000E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0" name="Line 359">
            <a:extLst>
              <a:ext uri="{FF2B5EF4-FFF2-40B4-BE49-F238E27FC236}">
                <a16:creationId xmlns:a16="http://schemas.microsoft.com/office/drawing/2014/main" id="{00000000-0008-0000-0300-0000E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1" name="Line 360">
            <a:extLst>
              <a:ext uri="{FF2B5EF4-FFF2-40B4-BE49-F238E27FC236}">
                <a16:creationId xmlns:a16="http://schemas.microsoft.com/office/drawing/2014/main" id="{00000000-0008-0000-0300-0000E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02" name="Group 361">
          <a:extLst>
            <a:ext uri="{FF2B5EF4-FFF2-40B4-BE49-F238E27FC236}">
              <a16:creationId xmlns:a16="http://schemas.microsoft.com/office/drawing/2014/main" id="{00000000-0008-0000-0300-0000E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03" name="Line 362">
            <a:extLst>
              <a:ext uri="{FF2B5EF4-FFF2-40B4-BE49-F238E27FC236}">
                <a16:creationId xmlns:a16="http://schemas.microsoft.com/office/drawing/2014/main" id="{00000000-0008-0000-0300-0000E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4" name="Line 363">
            <a:extLst>
              <a:ext uri="{FF2B5EF4-FFF2-40B4-BE49-F238E27FC236}">
                <a16:creationId xmlns:a16="http://schemas.microsoft.com/office/drawing/2014/main" id="{00000000-0008-0000-0300-0000E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5" name="Line 364">
            <a:extLst>
              <a:ext uri="{FF2B5EF4-FFF2-40B4-BE49-F238E27FC236}">
                <a16:creationId xmlns:a16="http://schemas.microsoft.com/office/drawing/2014/main" id="{00000000-0008-0000-0300-0000E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06" name="Group 365">
          <a:extLst>
            <a:ext uri="{FF2B5EF4-FFF2-40B4-BE49-F238E27FC236}">
              <a16:creationId xmlns:a16="http://schemas.microsoft.com/office/drawing/2014/main" id="{00000000-0008-0000-0300-0000E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07" name="Line 366">
            <a:extLst>
              <a:ext uri="{FF2B5EF4-FFF2-40B4-BE49-F238E27FC236}">
                <a16:creationId xmlns:a16="http://schemas.microsoft.com/office/drawing/2014/main" id="{00000000-0008-0000-0300-0000E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8" name="Line 367">
            <a:extLst>
              <a:ext uri="{FF2B5EF4-FFF2-40B4-BE49-F238E27FC236}">
                <a16:creationId xmlns:a16="http://schemas.microsoft.com/office/drawing/2014/main" id="{00000000-0008-0000-0300-0000F0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09" name="Line 368">
            <a:extLst>
              <a:ext uri="{FF2B5EF4-FFF2-40B4-BE49-F238E27FC236}">
                <a16:creationId xmlns:a16="http://schemas.microsoft.com/office/drawing/2014/main" id="{00000000-0008-0000-0300-0000F1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10" name="Group 369">
          <a:extLst>
            <a:ext uri="{FF2B5EF4-FFF2-40B4-BE49-F238E27FC236}">
              <a16:creationId xmlns:a16="http://schemas.microsoft.com/office/drawing/2014/main" id="{00000000-0008-0000-0300-0000F2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11" name="Line 370">
            <a:extLst>
              <a:ext uri="{FF2B5EF4-FFF2-40B4-BE49-F238E27FC236}">
                <a16:creationId xmlns:a16="http://schemas.microsoft.com/office/drawing/2014/main" id="{00000000-0008-0000-0300-0000F3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12" name="Line 371">
            <a:extLst>
              <a:ext uri="{FF2B5EF4-FFF2-40B4-BE49-F238E27FC236}">
                <a16:creationId xmlns:a16="http://schemas.microsoft.com/office/drawing/2014/main" id="{00000000-0008-0000-0300-0000F4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13" name="Line 372">
            <a:extLst>
              <a:ext uri="{FF2B5EF4-FFF2-40B4-BE49-F238E27FC236}">
                <a16:creationId xmlns:a16="http://schemas.microsoft.com/office/drawing/2014/main" id="{00000000-0008-0000-0300-0000F5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14" name="Group 373">
          <a:extLst>
            <a:ext uri="{FF2B5EF4-FFF2-40B4-BE49-F238E27FC236}">
              <a16:creationId xmlns:a16="http://schemas.microsoft.com/office/drawing/2014/main" id="{00000000-0008-0000-0300-0000F6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15" name="Line 374">
            <a:extLst>
              <a:ext uri="{FF2B5EF4-FFF2-40B4-BE49-F238E27FC236}">
                <a16:creationId xmlns:a16="http://schemas.microsoft.com/office/drawing/2014/main" id="{00000000-0008-0000-0300-0000F7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16" name="Line 375">
            <a:extLst>
              <a:ext uri="{FF2B5EF4-FFF2-40B4-BE49-F238E27FC236}">
                <a16:creationId xmlns:a16="http://schemas.microsoft.com/office/drawing/2014/main" id="{00000000-0008-0000-0300-0000F8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17" name="Line 376">
            <a:extLst>
              <a:ext uri="{FF2B5EF4-FFF2-40B4-BE49-F238E27FC236}">
                <a16:creationId xmlns:a16="http://schemas.microsoft.com/office/drawing/2014/main" id="{00000000-0008-0000-0300-0000F9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18" name="Group 377">
          <a:extLst>
            <a:ext uri="{FF2B5EF4-FFF2-40B4-BE49-F238E27FC236}">
              <a16:creationId xmlns:a16="http://schemas.microsoft.com/office/drawing/2014/main" id="{00000000-0008-0000-0300-0000FA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19" name="Line 378">
            <a:extLst>
              <a:ext uri="{FF2B5EF4-FFF2-40B4-BE49-F238E27FC236}">
                <a16:creationId xmlns:a16="http://schemas.microsoft.com/office/drawing/2014/main" id="{00000000-0008-0000-0300-0000FB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0" name="Line 379">
            <a:extLst>
              <a:ext uri="{FF2B5EF4-FFF2-40B4-BE49-F238E27FC236}">
                <a16:creationId xmlns:a16="http://schemas.microsoft.com/office/drawing/2014/main" id="{00000000-0008-0000-0300-0000FC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1" name="Line 380">
            <a:extLst>
              <a:ext uri="{FF2B5EF4-FFF2-40B4-BE49-F238E27FC236}">
                <a16:creationId xmlns:a16="http://schemas.microsoft.com/office/drawing/2014/main" id="{00000000-0008-0000-0300-0000FD35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22" name="Group 381">
          <a:extLst>
            <a:ext uri="{FF2B5EF4-FFF2-40B4-BE49-F238E27FC236}">
              <a16:creationId xmlns:a16="http://schemas.microsoft.com/office/drawing/2014/main" id="{00000000-0008-0000-0300-0000FE35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23" name="Line 382">
            <a:extLst>
              <a:ext uri="{FF2B5EF4-FFF2-40B4-BE49-F238E27FC236}">
                <a16:creationId xmlns:a16="http://schemas.microsoft.com/office/drawing/2014/main" id="{00000000-0008-0000-0300-0000FF35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4" name="Line 383">
            <a:extLst>
              <a:ext uri="{FF2B5EF4-FFF2-40B4-BE49-F238E27FC236}">
                <a16:creationId xmlns:a16="http://schemas.microsoft.com/office/drawing/2014/main" id="{00000000-0008-0000-0300-00000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5" name="Line 384">
            <a:extLst>
              <a:ext uri="{FF2B5EF4-FFF2-40B4-BE49-F238E27FC236}">
                <a16:creationId xmlns:a16="http://schemas.microsoft.com/office/drawing/2014/main" id="{00000000-0008-0000-0300-00000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26" name="Group 385">
          <a:extLst>
            <a:ext uri="{FF2B5EF4-FFF2-40B4-BE49-F238E27FC236}">
              <a16:creationId xmlns:a16="http://schemas.microsoft.com/office/drawing/2014/main" id="{00000000-0008-0000-0300-00000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27" name="Line 386">
            <a:extLst>
              <a:ext uri="{FF2B5EF4-FFF2-40B4-BE49-F238E27FC236}">
                <a16:creationId xmlns:a16="http://schemas.microsoft.com/office/drawing/2014/main" id="{00000000-0008-0000-0300-00000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8" name="Line 387">
            <a:extLst>
              <a:ext uri="{FF2B5EF4-FFF2-40B4-BE49-F238E27FC236}">
                <a16:creationId xmlns:a16="http://schemas.microsoft.com/office/drawing/2014/main" id="{00000000-0008-0000-0300-00000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29" name="Line 388">
            <a:extLst>
              <a:ext uri="{FF2B5EF4-FFF2-40B4-BE49-F238E27FC236}">
                <a16:creationId xmlns:a16="http://schemas.microsoft.com/office/drawing/2014/main" id="{00000000-0008-0000-0300-00000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30" name="Group 389">
          <a:extLst>
            <a:ext uri="{FF2B5EF4-FFF2-40B4-BE49-F238E27FC236}">
              <a16:creationId xmlns:a16="http://schemas.microsoft.com/office/drawing/2014/main" id="{00000000-0008-0000-0300-00000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31" name="Line 390">
            <a:extLst>
              <a:ext uri="{FF2B5EF4-FFF2-40B4-BE49-F238E27FC236}">
                <a16:creationId xmlns:a16="http://schemas.microsoft.com/office/drawing/2014/main" id="{00000000-0008-0000-0300-00000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32" name="Line 391">
            <a:extLst>
              <a:ext uri="{FF2B5EF4-FFF2-40B4-BE49-F238E27FC236}">
                <a16:creationId xmlns:a16="http://schemas.microsoft.com/office/drawing/2014/main" id="{00000000-0008-0000-0300-00000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33" name="Line 392">
            <a:extLst>
              <a:ext uri="{FF2B5EF4-FFF2-40B4-BE49-F238E27FC236}">
                <a16:creationId xmlns:a16="http://schemas.microsoft.com/office/drawing/2014/main" id="{00000000-0008-0000-0300-00000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34" name="Group 393">
          <a:extLst>
            <a:ext uri="{FF2B5EF4-FFF2-40B4-BE49-F238E27FC236}">
              <a16:creationId xmlns:a16="http://schemas.microsoft.com/office/drawing/2014/main" id="{00000000-0008-0000-0300-00000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35" name="Line 394">
            <a:extLst>
              <a:ext uri="{FF2B5EF4-FFF2-40B4-BE49-F238E27FC236}">
                <a16:creationId xmlns:a16="http://schemas.microsoft.com/office/drawing/2014/main" id="{00000000-0008-0000-0300-00000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36" name="Line 395">
            <a:extLst>
              <a:ext uri="{FF2B5EF4-FFF2-40B4-BE49-F238E27FC236}">
                <a16:creationId xmlns:a16="http://schemas.microsoft.com/office/drawing/2014/main" id="{00000000-0008-0000-0300-00000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37" name="Line 396">
            <a:extLst>
              <a:ext uri="{FF2B5EF4-FFF2-40B4-BE49-F238E27FC236}">
                <a16:creationId xmlns:a16="http://schemas.microsoft.com/office/drawing/2014/main" id="{00000000-0008-0000-0300-00000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38" name="Group 397">
          <a:extLst>
            <a:ext uri="{FF2B5EF4-FFF2-40B4-BE49-F238E27FC236}">
              <a16:creationId xmlns:a16="http://schemas.microsoft.com/office/drawing/2014/main" id="{00000000-0008-0000-0300-00000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39" name="Line 398">
            <a:extLst>
              <a:ext uri="{FF2B5EF4-FFF2-40B4-BE49-F238E27FC236}">
                <a16:creationId xmlns:a16="http://schemas.microsoft.com/office/drawing/2014/main" id="{00000000-0008-0000-0300-00000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0" name="Line 399">
            <a:extLst>
              <a:ext uri="{FF2B5EF4-FFF2-40B4-BE49-F238E27FC236}">
                <a16:creationId xmlns:a16="http://schemas.microsoft.com/office/drawing/2014/main" id="{00000000-0008-0000-0300-00001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1" name="Line 400">
            <a:extLst>
              <a:ext uri="{FF2B5EF4-FFF2-40B4-BE49-F238E27FC236}">
                <a16:creationId xmlns:a16="http://schemas.microsoft.com/office/drawing/2014/main" id="{00000000-0008-0000-0300-00001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42" name="Group 401">
          <a:extLst>
            <a:ext uri="{FF2B5EF4-FFF2-40B4-BE49-F238E27FC236}">
              <a16:creationId xmlns:a16="http://schemas.microsoft.com/office/drawing/2014/main" id="{00000000-0008-0000-0300-00001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43" name="Line 402">
            <a:extLst>
              <a:ext uri="{FF2B5EF4-FFF2-40B4-BE49-F238E27FC236}">
                <a16:creationId xmlns:a16="http://schemas.microsoft.com/office/drawing/2014/main" id="{00000000-0008-0000-0300-00001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4" name="Line 403">
            <a:extLst>
              <a:ext uri="{FF2B5EF4-FFF2-40B4-BE49-F238E27FC236}">
                <a16:creationId xmlns:a16="http://schemas.microsoft.com/office/drawing/2014/main" id="{00000000-0008-0000-0300-00001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5" name="Line 404">
            <a:extLst>
              <a:ext uri="{FF2B5EF4-FFF2-40B4-BE49-F238E27FC236}">
                <a16:creationId xmlns:a16="http://schemas.microsoft.com/office/drawing/2014/main" id="{00000000-0008-0000-0300-00001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46" name="Group 405">
          <a:extLst>
            <a:ext uri="{FF2B5EF4-FFF2-40B4-BE49-F238E27FC236}">
              <a16:creationId xmlns:a16="http://schemas.microsoft.com/office/drawing/2014/main" id="{00000000-0008-0000-0300-00001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47" name="Line 406">
            <a:extLst>
              <a:ext uri="{FF2B5EF4-FFF2-40B4-BE49-F238E27FC236}">
                <a16:creationId xmlns:a16="http://schemas.microsoft.com/office/drawing/2014/main" id="{00000000-0008-0000-0300-00001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8" name="Line 407">
            <a:extLst>
              <a:ext uri="{FF2B5EF4-FFF2-40B4-BE49-F238E27FC236}">
                <a16:creationId xmlns:a16="http://schemas.microsoft.com/office/drawing/2014/main" id="{00000000-0008-0000-0300-00001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49" name="Line 408">
            <a:extLst>
              <a:ext uri="{FF2B5EF4-FFF2-40B4-BE49-F238E27FC236}">
                <a16:creationId xmlns:a16="http://schemas.microsoft.com/office/drawing/2014/main" id="{00000000-0008-0000-0300-00001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50" name="Group 409">
          <a:extLst>
            <a:ext uri="{FF2B5EF4-FFF2-40B4-BE49-F238E27FC236}">
              <a16:creationId xmlns:a16="http://schemas.microsoft.com/office/drawing/2014/main" id="{00000000-0008-0000-0300-00001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51" name="Line 410">
            <a:extLst>
              <a:ext uri="{FF2B5EF4-FFF2-40B4-BE49-F238E27FC236}">
                <a16:creationId xmlns:a16="http://schemas.microsoft.com/office/drawing/2014/main" id="{00000000-0008-0000-0300-00001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52" name="Line 411">
            <a:extLst>
              <a:ext uri="{FF2B5EF4-FFF2-40B4-BE49-F238E27FC236}">
                <a16:creationId xmlns:a16="http://schemas.microsoft.com/office/drawing/2014/main" id="{00000000-0008-0000-0300-00001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53" name="Line 412">
            <a:extLst>
              <a:ext uri="{FF2B5EF4-FFF2-40B4-BE49-F238E27FC236}">
                <a16:creationId xmlns:a16="http://schemas.microsoft.com/office/drawing/2014/main" id="{00000000-0008-0000-0300-00001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54" name="Group 413">
          <a:extLst>
            <a:ext uri="{FF2B5EF4-FFF2-40B4-BE49-F238E27FC236}">
              <a16:creationId xmlns:a16="http://schemas.microsoft.com/office/drawing/2014/main" id="{00000000-0008-0000-0300-00001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55" name="Line 414">
            <a:extLst>
              <a:ext uri="{FF2B5EF4-FFF2-40B4-BE49-F238E27FC236}">
                <a16:creationId xmlns:a16="http://schemas.microsoft.com/office/drawing/2014/main" id="{00000000-0008-0000-0300-00001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56" name="Line 415">
            <a:extLst>
              <a:ext uri="{FF2B5EF4-FFF2-40B4-BE49-F238E27FC236}">
                <a16:creationId xmlns:a16="http://schemas.microsoft.com/office/drawing/2014/main" id="{00000000-0008-0000-0300-00002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57" name="Line 416">
            <a:extLst>
              <a:ext uri="{FF2B5EF4-FFF2-40B4-BE49-F238E27FC236}">
                <a16:creationId xmlns:a16="http://schemas.microsoft.com/office/drawing/2014/main" id="{00000000-0008-0000-0300-00002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58" name="Group 417">
          <a:extLst>
            <a:ext uri="{FF2B5EF4-FFF2-40B4-BE49-F238E27FC236}">
              <a16:creationId xmlns:a16="http://schemas.microsoft.com/office/drawing/2014/main" id="{00000000-0008-0000-0300-00002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59" name="Line 418">
            <a:extLst>
              <a:ext uri="{FF2B5EF4-FFF2-40B4-BE49-F238E27FC236}">
                <a16:creationId xmlns:a16="http://schemas.microsoft.com/office/drawing/2014/main" id="{00000000-0008-0000-0300-00002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0" name="Line 419">
            <a:extLst>
              <a:ext uri="{FF2B5EF4-FFF2-40B4-BE49-F238E27FC236}">
                <a16:creationId xmlns:a16="http://schemas.microsoft.com/office/drawing/2014/main" id="{00000000-0008-0000-0300-00002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1" name="Line 420">
            <a:extLst>
              <a:ext uri="{FF2B5EF4-FFF2-40B4-BE49-F238E27FC236}">
                <a16:creationId xmlns:a16="http://schemas.microsoft.com/office/drawing/2014/main" id="{00000000-0008-0000-0300-00002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62" name="Group 421">
          <a:extLst>
            <a:ext uri="{FF2B5EF4-FFF2-40B4-BE49-F238E27FC236}">
              <a16:creationId xmlns:a16="http://schemas.microsoft.com/office/drawing/2014/main" id="{00000000-0008-0000-0300-00002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63" name="Line 422">
            <a:extLst>
              <a:ext uri="{FF2B5EF4-FFF2-40B4-BE49-F238E27FC236}">
                <a16:creationId xmlns:a16="http://schemas.microsoft.com/office/drawing/2014/main" id="{00000000-0008-0000-0300-00002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4" name="Line 423">
            <a:extLst>
              <a:ext uri="{FF2B5EF4-FFF2-40B4-BE49-F238E27FC236}">
                <a16:creationId xmlns:a16="http://schemas.microsoft.com/office/drawing/2014/main" id="{00000000-0008-0000-0300-00002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5" name="Line 424">
            <a:extLst>
              <a:ext uri="{FF2B5EF4-FFF2-40B4-BE49-F238E27FC236}">
                <a16:creationId xmlns:a16="http://schemas.microsoft.com/office/drawing/2014/main" id="{00000000-0008-0000-0300-00002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66" name="Group 425">
          <a:extLst>
            <a:ext uri="{FF2B5EF4-FFF2-40B4-BE49-F238E27FC236}">
              <a16:creationId xmlns:a16="http://schemas.microsoft.com/office/drawing/2014/main" id="{00000000-0008-0000-0300-00002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67" name="Line 426">
            <a:extLst>
              <a:ext uri="{FF2B5EF4-FFF2-40B4-BE49-F238E27FC236}">
                <a16:creationId xmlns:a16="http://schemas.microsoft.com/office/drawing/2014/main" id="{00000000-0008-0000-0300-00002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8" name="Line 427">
            <a:extLst>
              <a:ext uri="{FF2B5EF4-FFF2-40B4-BE49-F238E27FC236}">
                <a16:creationId xmlns:a16="http://schemas.microsoft.com/office/drawing/2014/main" id="{00000000-0008-0000-0300-00002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69" name="Line 428">
            <a:extLst>
              <a:ext uri="{FF2B5EF4-FFF2-40B4-BE49-F238E27FC236}">
                <a16:creationId xmlns:a16="http://schemas.microsoft.com/office/drawing/2014/main" id="{00000000-0008-0000-0300-00002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70" name="Group 429">
          <a:extLst>
            <a:ext uri="{FF2B5EF4-FFF2-40B4-BE49-F238E27FC236}">
              <a16:creationId xmlns:a16="http://schemas.microsoft.com/office/drawing/2014/main" id="{00000000-0008-0000-0300-00002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71" name="Line 430">
            <a:extLst>
              <a:ext uri="{FF2B5EF4-FFF2-40B4-BE49-F238E27FC236}">
                <a16:creationId xmlns:a16="http://schemas.microsoft.com/office/drawing/2014/main" id="{00000000-0008-0000-0300-00002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72" name="Line 431">
            <a:extLst>
              <a:ext uri="{FF2B5EF4-FFF2-40B4-BE49-F238E27FC236}">
                <a16:creationId xmlns:a16="http://schemas.microsoft.com/office/drawing/2014/main" id="{00000000-0008-0000-0300-00003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73" name="Line 432">
            <a:extLst>
              <a:ext uri="{FF2B5EF4-FFF2-40B4-BE49-F238E27FC236}">
                <a16:creationId xmlns:a16="http://schemas.microsoft.com/office/drawing/2014/main" id="{00000000-0008-0000-0300-00003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74" name="Group 433">
          <a:extLst>
            <a:ext uri="{FF2B5EF4-FFF2-40B4-BE49-F238E27FC236}">
              <a16:creationId xmlns:a16="http://schemas.microsoft.com/office/drawing/2014/main" id="{00000000-0008-0000-0300-00003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75" name="Line 434">
            <a:extLst>
              <a:ext uri="{FF2B5EF4-FFF2-40B4-BE49-F238E27FC236}">
                <a16:creationId xmlns:a16="http://schemas.microsoft.com/office/drawing/2014/main" id="{00000000-0008-0000-0300-00003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76" name="Line 435">
            <a:extLst>
              <a:ext uri="{FF2B5EF4-FFF2-40B4-BE49-F238E27FC236}">
                <a16:creationId xmlns:a16="http://schemas.microsoft.com/office/drawing/2014/main" id="{00000000-0008-0000-0300-00003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77" name="Line 436">
            <a:extLst>
              <a:ext uri="{FF2B5EF4-FFF2-40B4-BE49-F238E27FC236}">
                <a16:creationId xmlns:a16="http://schemas.microsoft.com/office/drawing/2014/main" id="{00000000-0008-0000-0300-00003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78" name="Group 437">
          <a:extLst>
            <a:ext uri="{FF2B5EF4-FFF2-40B4-BE49-F238E27FC236}">
              <a16:creationId xmlns:a16="http://schemas.microsoft.com/office/drawing/2014/main" id="{00000000-0008-0000-0300-00003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79" name="Line 438">
            <a:extLst>
              <a:ext uri="{FF2B5EF4-FFF2-40B4-BE49-F238E27FC236}">
                <a16:creationId xmlns:a16="http://schemas.microsoft.com/office/drawing/2014/main" id="{00000000-0008-0000-0300-00003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0" name="Line 439">
            <a:extLst>
              <a:ext uri="{FF2B5EF4-FFF2-40B4-BE49-F238E27FC236}">
                <a16:creationId xmlns:a16="http://schemas.microsoft.com/office/drawing/2014/main" id="{00000000-0008-0000-0300-00003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1" name="Line 440">
            <a:extLst>
              <a:ext uri="{FF2B5EF4-FFF2-40B4-BE49-F238E27FC236}">
                <a16:creationId xmlns:a16="http://schemas.microsoft.com/office/drawing/2014/main" id="{00000000-0008-0000-0300-00003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82" name="Group 441">
          <a:extLst>
            <a:ext uri="{FF2B5EF4-FFF2-40B4-BE49-F238E27FC236}">
              <a16:creationId xmlns:a16="http://schemas.microsoft.com/office/drawing/2014/main" id="{00000000-0008-0000-0300-00003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83" name="Line 442">
            <a:extLst>
              <a:ext uri="{FF2B5EF4-FFF2-40B4-BE49-F238E27FC236}">
                <a16:creationId xmlns:a16="http://schemas.microsoft.com/office/drawing/2014/main" id="{00000000-0008-0000-0300-00003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4" name="Line 443">
            <a:extLst>
              <a:ext uri="{FF2B5EF4-FFF2-40B4-BE49-F238E27FC236}">
                <a16:creationId xmlns:a16="http://schemas.microsoft.com/office/drawing/2014/main" id="{00000000-0008-0000-0300-00003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5" name="Line 444">
            <a:extLst>
              <a:ext uri="{FF2B5EF4-FFF2-40B4-BE49-F238E27FC236}">
                <a16:creationId xmlns:a16="http://schemas.microsoft.com/office/drawing/2014/main" id="{00000000-0008-0000-0300-00003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86" name="Group 445">
          <a:extLst>
            <a:ext uri="{FF2B5EF4-FFF2-40B4-BE49-F238E27FC236}">
              <a16:creationId xmlns:a16="http://schemas.microsoft.com/office/drawing/2014/main" id="{00000000-0008-0000-0300-00003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87" name="Line 446">
            <a:extLst>
              <a:ext uri="{FF2B5EF4-FFF2-40B4-BE49-F238E27FC236}">
                <a16:creationId xmlns:a16="http://schemas.microsoft.com/office/drawing/2014/main" id="{00000000-0008-0000-0300-00003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8" name="Line 447">
            <a:extLst>
              <a:ext uri="{FF2B5EF4-FFF2-40B4-BE49-F238E27FC236}">
                <a16:creationId xmlns:a16="http://schemas.microsoft.com/office/drawing/2014/main" id="{00000000-0008-0000-0300-00004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89" name="Line 448">
            <a:extLst>
              <a:ext uri="{FF2B5EF4-FFF2-40B4-BE49-F238E27FC236}">
                <a16:creationId xmlns:a16="http://schemas.microsoft.com/office/drawing/2014/main" id="{00000000-0008-0000-0300-00004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90" name="Group 449">
          <a:extLst>
            <a:ext uri="{FF2B5EF4-FFF2-40B4-BE49-F238E27FC236}">
              <a16:creationId xmlns:a16="http://schemas.microsoft.com/office/drawing/2014/main" id="{00000000-0008-0000-0300-00004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91" name="Line 450">
            <a:extLst>
              <a:ext uri="{FF2B5EF4-FFF2-40B4-BE49-F238E27FC236}">
                <a16:creationId xmlns:a16="http://schemas.microsoft.com/office/drawing/2014/main" id="{00000000-0008-0000-0300-00004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92" name="Line 451">
            <a:extLst>
              <a:ext uri="{FF2B5EF4-FFF2-40B4-BE49-F238E27FC236}">
                <a16:creationId xmlns:a16="http://schemas.microsoft.com/office/drawing/2014/main" id="{00000000-0008-0000-0300-00004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93" name="Line 452">
            <a:extLst>
              <a:ext uri="{FF2B5EF4-FFF2-40B4-BE49-F238E27FC236}">
                <a16:creationId xmlns:a16="http://schemas.microsoft.com/office/drawing/2014/main" id="{00000000-0008-0000-0300-00004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94" name="Group 453">
          <a:extLst>
            <a:ext uri="{FF2B5EF4-FFF2-40B4-BE49-F238E27FC236}">
              <a16:creationId xmlns:a16="http://schemas.microsoft.com/office/drawing/2014/main" id="{00000000-0008-0000-0300-00004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95" name="Line 454">
            <a:extLst>
              <a:ext uri="{FF2B5EF4-FFF2-40B4-BE49-F238E27FC236}">
                <a16:creationId xmlns:a16="http://schemas.microsoft.com/office/drawing/2014/main" id="{00000000-0008-0000-0300-00004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96" name="Line 455">
            <a:extLst>
              <a:ext uri="{FF2B5EF4-FFF2-40B4-BE49-F238E27FC236}">
                <a16:creationId xmlns:a16="http://schemas.microsoft.com/office/drawing/2014/main" id="{00000000-0008-0000-0300-00004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97" name="Line 456">
            <a:extLst>
              <a:ext uri="{FF2B5EF4-FFF2-40B4-BE49-F238E27FC236}">
                <a16:creationId xmlns:a16="http://schemas.microsoft.com/office/drawing/2014/main" id="{00000000-0008-0000-0300-00004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898" name="Group 457">
          <a:extLst>
            <a:ext uri="{FF2B5EF4-FFF2-40B4-BE49-F238E27FC236}">
              <a16:creationId xmlns:a16="http://schemas.microsoft.com/office/drawing/2014/main" id="{00000000-0008-0000-0300-00004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899" name="Line 458">
            <a:extLst>
              <a:ext uri="{FF2B5EF4-FFF2-40B4-BE49-F238E27FC236}">
                <a16:creationId xmlns:a16="http://schemas.microsoft.com/office/drawing/2014/main" id="{00000000-0008-0000-0300-00004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0" name="Line 459">
            <a:extLst>
              <a:ext uri="{FF2B5EF4-FFF2-40B4-BE49-F238E27FC236}">
                <a16:creationId xmlns:a16="http://schemas.microsoft.com/office/drawing/2014/main" id="{00000000-0008-0000-0300-00004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1" name="Line 460">
            <a:extLst>
              <a:ext uri="{FF2B5EF4-FFF2-40B4-BE49-F238E27FC236}">
                <a16:creationId xmlns:a16="http://schemas.microsoft.com/office/drawing/2014/main" id="{00000000-0008-0000-0300-00004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02" name="Group 461">
          <a:extLst>
            <a:ext uri="{FF2B5EF4-FFF2-40B4-BE49-F238E27FC236}">
              <a16:creationId xmlns:a16="http://schemas.microsoft.com/office/drawing/2014/main" id="{00000000-0008-0000-0300-00004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03" name="Line 462">
            <a:extLst>
              <a:ext uri="{FF2B5EF4-FFF2-40B4-BE49-F238E27FC236}">
                <a16:creationId xmlns:a16="http://schemas.microsoft.com/office/drawing/2014/main" id="{00000000-0008-0000-0300-00004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4" name="Line 463">
            <a:extLst>
              <a:ext uri="{FF2B5EF4-FFF2-40B4-BE49-F238E27FC236}">
                <a16:creationId xmlns:a16="http://schemas.microsoft.com/office/drawing/2014/main" id="{00000000-0008-0000-0300-00005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5" name="Line 464">
            <a:extLst>
              <a:ext uri="{FF2B5EF4-FFF2-40B4-BE49-F238E27FC236}">
                <a16:creationId xmlns:a16="http://schemas.microsoft.com/office/drawing/2014/main" id="{00000000-0008-0000-0300-00005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06" name="Group 465">
          <a:extLst>
            <a:ext uri="{FF2B5EF4-FFF2-40B4-BE49-F238E27FC236}">
              <a16:creationId xmlns:a16="http://schemas.microsoft.com/office/drawing/2014/main" id="{00000000-0008-0000-0300-00005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07" name="Line 466">
            <a:extLst>
              <a:ext uri="{FF2B5EF4-FFF2-40B4-BE49-F238E27FC236}">
                <a16:creationId xmlns:a16="http://schemas.microsoft.com/office/drawing/2014/main" id="{00000000-0008-0000-0300-00005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8" name="Line 467">
            <a:extLst>
              <a:ext uri="{FF2B5EF4-FFF2-40B4-BE49-F238E27FC236}">
                <a16:creationId xmlns:a16="http://schemas.microsoft.com/office/drawing/2014/main" id="{00000000-0008-0000-0300-00005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09" name="Line 468">
            <a:extLst>
              <a:ext uri="{FF2B5EF4-FFF2-40B4-BE49-F238E27FC236}">
                <a16:creationId xmlns:a16="http://schemas.microsoft.com/office/drawing/2014/main" id="{00000000-0008-0000-0300-00005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10" name="Group 469">
          <a:extLst>
            <a:ext uri="{FF2B5EF4-FFF2-40B4-BE49-F238E27FC236}">
              <a16:creationId xmlns:a16="http://schemas.microsoft.com/office/drawing/2014/main" id="{00000000-0008-0000-0300-00005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11" name="Line 470">
            <a:extLst>
              <a:ext uri="{FF2B5EF4-FFF2-40B4-BE49-F238E27FC236}">
                <a16:creationId xmlns:a16="http://schemas.microsoft.com/office/drawing/2014/main" id="{00000000-0008-0000-0300-00005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12" name="Line 471">
            <a:extLst>
              <a:ext uri="{FF2B5EF4-FFF2-40B4-BE49-F238E27FC236}">
                <a16:creationId xmlns:a16="http://schemas.microsoft.com/office/drawing/2014/main" id="{00000000-0008-0000-0300-00005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13" name="Line 472">
            <a:extLst>
              <a:ext uri="{FF2B5EF4-FFF2-40B4-BE49-F238E27FC236}">
                <a16:creationId xmlns:a16="http://schemas.microsoft.com/office/drawing/2014/main" id="{00000000-0008-0000-0300-00005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14" name="Group 473">
          <a:extLst>
            <a:ext uri="{FF2B5EF4-FFF2-40B4-BE49-F238E27FC236}">
              <a16:creationId xmlns:a16="http://schemas.microsoft.com/office/drawing/2014/main" id="{00000000-0008-0000-0300-00005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15" name="Line 474">
            <a:extLst>
              <a:ext uri="{FF2B5EF4-FFF2-40B4-BE49-F238E27FC236}">
                <a16:creationId xmlns:a16="http://schemas.microsoft.com/office/drawing/2014/main" id="{00000000-0008-0000-0300-00005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16" name="Line 475">
            <a:extLst>
              <a:ext uri="{FF2B5EF4-FFF2-40B4-BE49-F238E27FC236}">
                <a16:creationId xmlns:a16="http://schemas.microsoft.com/office/drawing/2014/main" id="{00000000-0008-0000-0300-00005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17" name="Line 476">
            <a:extLst>
              <a:ext uri="{FF2B5EF4-FFF2-40B4-BE49-F238E27FC236}">
                <a16:creationId xmlns:a16="http://schemas.microsoft.com/office/drawing/2014/main" id="{00000000-0008-0000-0300-00005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18" name="Group 477">
          <a:extLst>
            <a:ext uri="{FF2B5EF4-FFF2-40B4-BE49-F238E27FC236}">
              <a16:creationId xmlns:a16="http://schemas.microsoft.com/office/drawing/2014/main" id="{00000000-0008-0000-0300-00005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19" name="Line 478">
            <a:extLst>
              <a:ext uri="{FF2B5EF4-FFF2-40B4-BE49-F238E27FC236}">
                <a16:creationId xmlns:a16="http://schemas.microsoft.com/office/drawing/2014/main" id="{00000000-0008-0000-0300-00005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0" name="Line 479">
            <a:extLst>
              <a:ext uri="{FF2B5EF4-FFF2-40B4-BE49-F238E27FC236}">
                <a16:creationId xmlns:a16="http://schemas.microsoft.com/office/drawing/2014/main" id="{00000000-0008-0000-0300-00006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1" name="Line 480">
            <a:extLst>
              <a:ext uri="{FF2B5EF4-FFF2-40B4-BE49-F238E27FC236}">
                <a16:creationId xmlns:a16="http://schemas.microsoft.com/office/drawing/2014/main" id="{00000000-0008-0000-0300-00006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22" name="Group 481">
          <a:extLst>
            <a:ext uri="{FF2B5EF4-FFF2-40B4-BE49-F238E27FC236}">
              <a16:creationId xmlns:a16="http://schemas.microsoft.com/office/drawing/2014/main" id="{00000000-0008-0000-0300-00006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23" name="Line 482">
            <a:extLst>
              <a:ext uri="{FF2B5EF4-FFF2-40B4-BE49-F238E27FC236}">
                <a16:creationId xmlns:a16="http://schemas.microsoft.com/office/drawing/2014/main" id="{00000000-0008-0000-0300-00006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4" name="Line 483">
            <a:extLst>
              <a:ext uri="{FF2B5EF4-FFF2-40B4-BE49-F238E27FC236}">
                <a16:creationId xmlns:a16="http://schemas.microsoft.com/office/drawing/2014/main" id="{00000000-0008-0000-0300-00006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5" name="Line 484">
            <a:extLst>
              <a:ext uri="{FF2B5EF4-FFF2-40B4-BE49-F238E27FC236}">
                <a16:creationId xmlns:a16="http://schemas.microsoft.com/office/drawing/2014/main" id="{00000000-0008-0000-0300-00006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26" name="Group 485">
          <a:extLst>
            <a:ext uri="{FF2B5EF4-FFF2-40B4-BE49-F238E27FC236}">
              <a16:creationId xmlns:a16="http://schemas.microsoft.com/office/drawing/2014/main" id="{00000000-0008-0000-0300-00006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27" name="Line 486">
            <a:extLst>
              <a:ext uri="{FF2B5EF4-FFF2-40B4-BE49-F238E27FC236}">
                <a16:creationId xmlns:a16="http://schemas.microsoft.com/office/drawing/2014/main" id="{00000000-0008-0000-0300-00006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8" name="Line 487">
            <a:extLst>
              <a:ext uri="{FF2B5EF4-FFF2-40B4-BE49-F238E27FC236}">
                <a16:creationId xmlns:a16="http://schemas.microsoft.com/office/drawing/2014/main" id="{00000000-0008-0000-0300-00006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29" name="Line 488">
            <a:extLst>
              <a:ext uri="{FF2B5EF4-FFF2-40B4-BE49-F238E27FC236}">
                <a16:creationId xmlns:a16="http://schemas.microsoft.com/office/drawing/2014/main" id="{00000000-0008-0000-0300-00006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30" name="Group 489">
          <a:extLst>
            <a:ext uri="{FF2B5EF4-FFF2-40B4-BE49-F238E27FC236}">
              <a16:creationId xmlns:a16="http://schemas.microsoft.com/office/drawing/2014/main" id="{00000000-0008-0000-0300-00006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31" name="Line 490">
            <a:extLst>
              <a:ext uri="{FF2B5EF4-FFF2-40B4-BE49-F238E27FC236}">
                <a16:creationId xmlns:a16="http://schemas.microsoft.com/office/drawing/2014/main" id="{00000000-0008-0000-0300-00006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32" name="Line 491">
            <a:extLst>
              <a:ext uri="{FF2B5EF4-FFF2-40B4-BE49-F238E27FC236}">
                <a16:creationId xmlns:a16="http://schemas.microsoft.com/office/drawing/2014/main" id="{00000000-0008-0000-0300-00006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33" name="Line 492">
            <a:extLst>
              <a:ext uri="{FF2B5EF4-FFF2-40B4-BE49-F238E27FC236}">
                <a16:creationId xmlns:a16="http://schemas.microsoft.com/office/drawing/2014/main" id="{00000000-0008-0000-0300-00006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34" name="Group 493">
          <a:extLst>
            <a:ext uri="{FF2B5EF4-FFF2-40B4-BE49-F238E27FC236}">
              <a16:creationId xmlns:a16="http://schemas.microsoft.com/office/drawing/2014/main" id="{00000000-0008-0000-0300-00006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35" name="Line 494">
            <a:extLst>
              <a:ext uri="{FF2B5EF4-FFF2-40B4-BE49-F238E27FC236}">
                <a16:creationId xmlns:a16="http://schemas.microsoft.com/office/drawing/2014/main" id="{00000000-0008-0000-0300-00006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36" name="Line 495">
            <a:extLst>
              <a:ext uri="{FF2B5EF4-FFF2-40B4-BE49-F238E27FC236}">
                <a16:creationId xmlns:a16="http://schemas.microsoft.com/office/drawing/2014/main" id="{00000000-0008-0000-0300-00007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37" name="Line 496">
            <a:extLst>
              <a:ext uri="{FF2B5EF4-FFF2-40B4-BE49-F238E27FC236}">
                <a16:creationId xmlns:a16="http://schemas.microsoft.com/office/drawing/2014/main" id="{00000000-0008-0000-0300-00007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38" name="Group 497">
          <a:extLst>
            <a:ext uri="{FF2B5EF4-FFF2-40B4-BE49-F238E27FC236}">
              <a16:creationId xmlns:a16="http://schemas.microsoft.com/office/drawing/2014/main" id="{00000000-0008-0000-0300-00007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39" name="Line 498">
            <a:extLst>
              <a:ext uri="{FF2B5EF4-FFF2-40B4-BE49-F238E27FC236}">
                <a16:creationId xmlns:a16="http://schemas.microsoft.com/office/drawing/2014/main" id="{00000000-0008-0000-0300-00007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0" name="Line 499">
            <a:extLst>
              <a:ext uri="{FF2B5EF4-FFF2-40B4-BE49-F238E27FC236}">
                <a16:creationId xmlns:a16="http://schemas.microsoft.com/office/drawing/2014/main" id="{00000000-0008-0000-0300-00007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1" name="Line 500">
            <a:extLst>
              <a:ext uri="{FF2B5EF4-FFF2-40B4-BE49-F238E27FC236}">
                <a16:creationId xmlns:a16="http://schemas.microsoft.com/office/drawing/2014/main" id="{00000000-0008-0000-0300-00007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42" name="Group 501">
          <a:extLst>
            <a:ext uri="{FF2B5EF4-FFF2-40B4-BE49-F238E27FC236}">
              <a16:creationId xmlns:a16="http://schemas.microsoft.com/office/drawing/2014/main" id="{00000000-0008-0000-0300-00007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43" name="Line 502">
            <a:extLst>
              <a:ext uri="{FF2B5EF4-FFF2-40B4-BE49-F238E27FC236}">
                <a16:creationId xmlns:a16="http://schemas.microsoft.com/office/drawing/2014/main" id="{00000000-0008-0000-0300-00007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4" name="Line 503">
            <a:extLst>
              <a:ext uri="{FF2B5EF4-FFF2-40B4-BE49-F238E27FC236}">
                <a16:creationId xmlns:a16="http://schemas.microsoft.com/office/drawing/2014/main" id="{00000000-0008-0000-0300-00007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5" name="Line 504">
            <a:extLst>
              <a:ext uri="{FF2B5EF4-FFF2-40B4-BE49-F238E27FC236}">
                <a16:creationId xmlns:a16="http://schemas.microsoft.com/office/drawing/2014/main" id="{00000000-0008-0000-0300-00007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46" name="Group 505">
          <a:extLst>
            <a:ext uri="{FF2B5EF4-FFF2-40B4-BE49-F238E27FC236}">
              <a16:creationId xmlns:a16="http://schemas.microsoft.com/office/drawing/2014/main" id="{00000000-0008-0000-0300-00007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47" name="Line 506">
            <a:extLst>
              <a:ext uri="{FF2B5EF4-FFF2-40B4-BE49-F238E27FC236}">
                <a16:creationId xmlns:a16="http://schemas.microsoft.com/office/drawing/2014/main" id="{00000000-0008-0000-0300-00007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8" name="Line 507">
            <a:extLst>
              <a:ext uri="{FF2B5EF4-FFF2-40B4-BE49-F238E27FC236}">
                <a16:creationId xmlns:a16="http://schemas.microsoft.com/office/drawing/2014/main" id="{00000000-0008-0000-0300-00007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49" name="Line 508">
            <a:extLst>
              <a:ext uri="{FF2B5EF4-FFF2-40B4-BE49-F238E27FC236}">
                <a16:creationId xmlns:a16="http://schemas.microsoft.com/office/drawing/2014/main" id="{00000000-0008-0000-0300-00007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50" name="Group 509">
          <a:extLst>
            <a:ext uri="{FF2B5EF4-FFF2-40B4-BE49-F238E27FC236}">
              <a16:creationId xmlns:a16="http://schemas.microsoft.com/office/drawing/2014/main" id="{00000000-0008-0000-0300-00007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51" name="Line 510">
            <a:extLst>
              <a:ext uri="{FF2B5EF4-FFF2-40B4-BE49-F238E27FC236}">
                <a16:creationId xmlns:a16="http://schemas.microsoft.com/office/drawing/2014/main" id="{00000000-0008-0000-0300-00007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52" name="Line 511">
            <a:extLst>
              <a:ext uri="{FF2B5EF4-FFF2-40B4-BE49-F238E27FC236}">
                <a16:creationId xmlns:a16="http://schemas.microsoft.com/office/drawing/2014/main" id="{00000000-0008-0000-0300-00008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53" name="Line 512">
            <a:extLst>
              <a:ext uri="{FF2B5EF4-FFF2-40B4-BE49-F238E27FC236}">
                <a16:creationId xmlns:a16="http://schemas.microsoft.com/office/drawing/2014/main" id="{00000000-0008-0000-0300-00008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54" name="Group 513">
          <a:extLst>
            <a:ext uri="{FF2B5EF4-FFF2-40B4-BE49-F238E27FC236}">
              <a16:creationId xmlns:a16="http://schemas.microsoft.com/office/drawing/2014/main" id="{00000000-0008-0000-0300-00008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55" name="Line 514">
            <a:extLst>
              <a:ext uri="{FF2B5EF4-FFF2-40B4-BE49-F238E27FC236}">
                <a16:creationId xmlns:a16="http://schemas.microsoft.com/office/drawing/2014/main" id="{00000000-0008-0000-0300-00008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56" name="Line 515">
            <a:extLst>
              <a:ext uri="{FF2B5EF4-FFF2-40B4-BE49-F238E27FC236}">
                <a16:creationId xmlns:a16="http://schemas.microsoft.com/office/drawing/2014/main" id="{00000000-0008-0000-0300-00008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57" name="Line 516">
            <a:extLst>
              <a:ext uri="{FF2B5EF4-FFF2-40B4-BE49-F238E27FC236}">
                <a16:creationId xmlns:a16="http://schemas.microsoft.com/office/drawing/2014/main" id="{00000000-0008-0000-0300-00008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58" name="Group 517">
          <a:extLst>
            <a:ext uri="{FF2B5EF4-FFF2-40B4-BE49-F238E27FC236}">
              <a16:creationId xmlns:a16="http://schemas.microsoft.com/office/drawing/2014/main" id="{00000000-0008-0000-0300-00008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59" name="Line 518">
            <a:extLst>
              <a:ext uri="{FF2B5EF4-FFF2-40B4-BE49-F238E27FC236}">
                <a16:creationId xmlns:a16="http://schemas.microsoft.com/office/drawing/2014/main" id="{00000000-0008-0000-0300-00008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0" name="Line 519">
            <a:extLst>
              <a:ext uri="{FF2B5EF4-FFF2-40B4-BE49-F238E27FC236}">
                <a16:creationId xmlns:a16="http://schemas.microsoft.com/office/drawing/2014/main" id="{00000000-0008-0000-0300-00008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1" name="Line 520">
            <a:extLst>
              <a:ext uri="{FF2B5EF4-FFF2-40B4-BE49-F238E27FC236}">
                <a16:creationId xmlns:a16="http://schemas.microsoft.com/office/drawing/2014/main" id="{00000000-0008-0000-0300-00008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62" name="Group 521">
          <a:extLst>
            <a:ext uri="{FF2B5EF4-FFF2-40B4-BE49-F238E27FC236}">
              <a16:creationId xmlns:a16="http://schemas.microsoft.com/office/drawing/2014/main" id="{00000000-0008-0000-0300-00008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63" name="Line 522">
            <a:extLst>
              <a:ext uri="{FF2B5EF4-FFF2-40B4-BE49-F238E27FC236}">
                <a16:creationId xmlns:a16="http://schemas.microsoft.com/office/drawing/2014/main" id="{00000000-0008-0000-0300-00008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4" name="Line 523">
            <a:extLst>
              <a:ext uri="{FF2B5EF4-FFF2-40B4-BE49-F238E27FC236}">
                <a16:creationId xmlns:a16="http://schemas.microsoft.com/office/drawing/2014/main" id="{00000000-0008-0000-0300-00008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5" name="Line 524">
            <a:extLst>
              <a:ext uri="{FF2B5EF4-FFF2-40B4-BE49-F238E27FC236}">
                <a16:creationId xmlns:a16="http://schemas.microsoft.com/office/drawing/2014/main" id="{00000000-0008-0000-0300-00008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66" name="Group 525">
          <a:extLst>
            <a:ext uri="{FF2B5EF4-FFF2-40B4-BE49-F238E27FC236}">
              <a16:creationId xmlns:a16="http://schemas.microsoft.com/office/drawing/2014/main" id="{00000000-0008-0000-0300-00008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67" name="Line 526">
            <a:extLst>
              <a:ext uri="{FF2B5EF4-FFF2-40B4-BE49-F238E27FC236}">
                <a16:creationId xmlns:a16="http://schemas.microsoft.com/office/drawing/2014/main" id="{00000000-0008-0000-0300-00008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8" name="Line 527">
            <a:extLst>
              <a:ext uri="{FF2B5EF4-FFF2-40B4-BE49-F238E27FC236}">
                <a16:creationId xmlns:a16="http://schemas.microsoft.com/office/drawing/2014/main" id="{00000000-0008-0000-0300-00009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69" name="Line 528">
            <a:extLst>
              <a:ext uri="{FF2B5EF4-FFF2-40B4-BE49-F238E27FC236}">
                <a16:creationId xmlns:a16="http://schemas.microsoft.com/office/drawing/2014/main" id="{00000000-0008-0000-0300-00009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70" name="Group 529">
          <a:extLst>
            <a:ext uri="{FF2B5EF4-FFF2-40B4-BE49-F238E27FC236}">
              <a16:creationId xmlns:a16="http://schemas.microsoft.com/office/drawing/2014/main" id="{00000000-0008-0000-0300-00009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71" name="Line 530">
            <a:extLst>
              <a:ext uri="{FF2B5EF4-FFF2-40B4-BE49-F238E27FC236}">
                <a16:creationId xmlns:a16="http://schemas.microsoft.com/office/drawing/2014/main" id="{00000000-0008-0000-0300-00009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72" name="Line 531">
            <a:extLst>
              <a:ext uri="{FF2B5EF4-FFF2-40B4-BE49-F238E27FC236}">
                <a16:creationId xmlns:a16="http://schemas.microsoft.com/office/drawing/2014/main" id="{00000000-0008-0000-0300-00009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73" name="Line 532">
            <a:extLst>
              <a:ext uri="{FF2B5EF4-FFF2-40B4-BE49-F238E27FC236}">
                <a16:creationId xmlns:a16="http://schemas.microsoft.com/office/drawing/2014/main" id="{00000000-0008-0000-0300-00009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74" name="Group 533">
          <a:extLst>
            <a:ext uri="{FF2B5EF4-FFF2-40B4-BE49-F238E27FC236}">
              <a16:creationId xmlns:a16="http://schemas.microsoft.com/office/drawing/2014/main" id="{00000000-0008-0000-0300-00009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75" name="Line 534">
            <a:extLst>
              <a:ext uri="{FF2B5EF4-FFF2-40B4-BE49-F238E27FC236}">
                <a16:creationId xmlns:a16="http://schemas.microsoft.com/office/drawing/2014/main" id="{00000000-0008-0000-0300-00009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76" name="Line 535">
            <a:extLst>
              <a:ext uri="{FF2B5EF4-FFF2-40B4-BE49-F238E27FC236}">
                <a16:creationId xmlns:a16="http://schemas.microsoft.com/office/drawing/2014/main" id="{00000000-0008-0000-0300-00009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77" name="Line 536">
            <a:extLst>
              <a:ext uri="{FF2B5EF4-FFF2-40B4-BE49-F238E27FC236}">
                <a16:creationId xmlns:a16="http://schemas.microsoft.com/office/drawing/2014/main" id="{00000000-0008-0000-0300-00009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78" name="Group 537">
          <a:extLst>
            <a:ext uri="{FF2B5EF4-FFF2-40B4-BE49-F238E27FC236}">
              <a16:creationId xmlns:a16="http://schemas.microsoft.com/office/drawing/2014/main" id="{00000000-0008-0000-0300-00009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79" name="Line 538">
            <a:extLst>
              <a:ext uri="{FF2B5EF4-FFF2-40B4-BE49-F238E27FC236}">
                <a16:creationId xmlns:a16="http://schemas.microsoft.com/office/drawing/2014/main" id="{00000000-0008-0000-0300-00009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0" name="Line 539">
            <a:extLst>
              <a:ext uri="{FF2B5EF4-FFF2-40B4-BE49-F238E27FC236}">
                <a16:creationId xmlns:a16="http://schemas.microsoft.com/office/drawing/2014/main" id="{00000000-0008-0000-0300-00009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1" name="Line 540">
            <a:extLst>
              <a:ext uri="{FF2B5EF4-FFF2-40B4-BE49-F238E27FC236}">
                <a16:creationId xmlns:a16="http://schemas.microsoft.com/office/drawing/2014/main" id="{00000000-0008-0000-0300-00009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82" name="Group 541">
          <a:extLst>
            <a:ext uri="{FF2B5EF4-FFF2-40B4-BE49-F238E27FC236}">
              <a16:creationId xmlns:a16="http://schemas.microsoft.com/office/drawing/2014/main" id="{00000000-0008-0000-0300-00009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83" name="Line 542">
            <a:extLst>
              <a:ext uri="{FF2B5EF4-FFF2-40B4-BE49-F238E27FC236}">
                <a16:creationId xmlns:a16="http://schemas.microsoft.com/office/drawing/2014/main" id="{00000000-0008-0000-0300-00009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4" name="Line 543">
            <a:extLst>
              <a:ext uri="{FF2B5EF4-FFF2-40B4-BE49-F238E27FC236}">
                <a16:creationId xmlns:a16="http://schemas.microsoft.com/office/drawing/2014/main" id="{00000000-0008-0000-0300-0000A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5" name="Line 544">
            <a:extLst>
              <a:ext uri="{FF2B5EF4-FFF2-40B4-BE49-F238E27FC236}">
                <a16:creationId xmlns:a16="http://schemas.microsoft.com/office/drawing/2014/main" id="{00000000-0008-0000-0300-0000A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86" name="Group 545">
          <a:extLst>
            <a:ext uri="{FF2B5EF4-FFF2-40B4-BE49-F238E27FC236}">
              <a16:creationId xmlns:a16="http://schemas.microsoft.com/office/drawing/2014/main" id="{00000000-0008-0000-0300-0000A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87" name="Line 546">
            <a:extLst>
              <a:ext uri="{FF2B5EF4-FFF2-40B4-BE49-F238E27FC236}">
                <a16:creationId xmlns:a16="http://schemas.microsoft.com/office/drawing/2014/main" id="{00000000-0008-0000-0300-0000A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8" name="Line 547">
            <a:extLst>
              <a:ext uri="{FF2B5EF4-FFF2-40B4-BE49-F238E27FC236}">
                <a16:creationId xmlns:a16="http://schemas.microsoft.com/office/drawing/2014/main" id="{00000000-0008-0000-0300-0000A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89" name="Line 548">
            <a:extLst>
              <a:ext uri="{FF2B5EF4-FFF2-40B4-BE49-F238E27FC236}">
                <a16:creationId xmlns:a16="http://schemas.microsoft.com/office/drawing/2014/main" id="{00000000-0008-0000-0300-0000A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90" name="Group 549">
          <a:extLst>
            <a:ext uri="{FF2B5EF4-FFF2-40B4-BE49-F238E27FC236}">
              <a16:creationId xmlns:a16="http://schemas.microsoft.com/office/drawing/2014/main" id="{00000000-0008-0000-0300-0000A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91" name="Line 550">
            <a:extLst>
              <a:ext uri="{FF2B5EF4-FFF2-40B4-BE49-F238E27FC236}">
                <a16:creationId xmlns:a16="http://schemas.microsoft.com/office/drawing/2014/main" id="{00000000-0008-0000-0300-0000A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92" name="Line 551">
            <a:extLst>
              <a:ext uri="{FF2B5EF4-FFF2-40B4-BE49-F238E27FC236}">
                <a16:creationId xmlns:a16="http://schemas.microsoft.com/office/drawing/2014/main" id="{00000000-0008-0000-0300-0000A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93" name="Line 552">
            <a:extLst>
              <a:ext uri="{FF2B5EF4-FFF2-40B4-BE49-F238E27FC236}">
                <a16:creationId xmlns:a16="http://schemas.microsoft.com/office/drawing/2014/main" id="{00000000-0008-0000-0300-0000A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94" name="Group 553">
          <a:extLst>
            <a:ext uri="{FF2B5EF4-FFF2-40B4-BE49-F238E27FC236}">
              <a16:creationId xmlns:a16="http://schemas.microsoft.com/office/drawing/2014/main" id="{00000000-0008-0000-0300-0000A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95" name="Line 554">
            <a:extLst>
              <a:ext uri="{FF2B5EF4-FFF2-40B4-BE49-F238E27FC236}">
                <a16:creationId xmlns:a16="http://schemas.microsoft.com/office/drawing/2014/main" id="{00000000-0008-0000-0300-0000A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96" name="Line 555">
            <a:extLst>
              <a:ext uri="{FF2B5EF4-FFF2-40B4-BE49-F238E27FC236}">
                <a16:creationId xmlns:a16="http://schemas.microsoft.com/office/drawing/2014/main" id="{00000000-0008-0000-0300-0000A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97" name="Line 556">
            <a:extLst>
              <a:ext uri="{FF2B5EF4-FFF2-40B4-BE49-F238E27FC236}">
                <a16:creationId xmlns:a16="http://schemas.microsoft.com/office/drawing/2014/main" id="{00000000-0008-0000-0300-0000A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3998" name="Group 557">
          <a:extLst>
            <a:ext uri="{FF2B5EF4-FFF2-40B4-BE49-F238E27FC236}">
              <a16:creationId xmlns:a16="http://schemas.microsoft.com/office/drawing/2014/main" id="{00000000-0008-0000-0300-0000A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3999" name="Line 558">
            <a:extLst>
              <a:ext uri="{FF2B5EF4-FFF2-40B4-BE49-F238E27FC236}">
                <a16:creationId xmlns:a16="http://schemas.microsoft.com/office/drawing/2014/main" id="{00000000-0008-0000-0300-0000A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0" name="Line 559">
            <a:extLst>
              <a:ext uri="{FF2B5EF4-FFF2-40B4-BE49-F238E27FC236}">
                <a16:creationId xmlns:a16="http://schemas.microsoft.com/office/drawing/2014/main" id="{00000000-0008-0000-0300-0000B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1" name="Line 560">
            <a:extLst>
              <a:ext uri="{FF2B5EF4-FFF2-40B4-BE49-F238E27FC236}">
                <a16:creationId xmlns:a16="http://schemas.microsoft.com/office/drawing/2014/main" id="{00000000-0008-0000-0300-0000B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02" name="Group 561">
          <a:extLst>
            <a:ext uri="{FF2B5EF4-FFF2-40B4-BE49-F238E27FC236}">
              <a16:creationId xmlns:a16="http://schemas.microsoft.com/office/drawing/2014/main" id="{00000000-0008-0000-0300-0000B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03" name="Line 562">
            <a:extLst>
              <a:ext uri="{FF2B5EF4-FFF2-40B4-BE49-F238E27FC236}">
                <a16:creationId xmlns:a16="http://schemas.microsoft.com/office/drawing/2014/main" id="{00000000-0008-0000-0300-0000B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4" name="Line 563">
            <a:extLst>
              <a:ext uri="{FF2B5EF4-FFF2-40B4-BE49-F238E27FC236}">
                <a16:creationId xmlns:a16="http://schemas.microsoft.com/office/drawing/2014/main" id="{00000000-0008-0000-0300-0000B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5" name="Line 564">
            <a:extLst>
              <a:ext uri="{FF2B5EF4-FFF2-40B4-BE49-F238E27FC236}">
                <a16:creationId xmlns:a16="http://schemas.microsoft.com/office/drawing/2014/main" id="{00000000-0008-0000-0300-0000B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06" name="Group 565">
          <a:extLst>
            <a:ext uri="{FF2B5EF4-FFF2-40B4-BE49-F238E27FC236}">
              <a16:creationId xmlns:a16="http://schemas.microsoft.com/office/drawing/2014/main" id="{00000000-0008-0000-0300-0000B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07" name="Line 566">
            <a:extLst>
              <a:ext uri="{FF2B5EF4-FFF2-40B4-BE49-F238E27FC236}">
                <a16:creationId xmlns:a16="http://schemas.microsoft.com/office/drawing/2014/main" id="{00000000-0008-0000-0300-0000B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8" name="Line 567">
            <a:extLst>
              <a:ext uri="{FF2B5EF4-FFF2-40B4-BE49-F238E27FC236}">
                <a16:creationId xmlns:a16="http://schemas.microsoft.com/office/drawing/2014/main" id="{00000000-0008-0000-0300-0000B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09" name="Line 568">
            <a:extLst>
              <a:ext uri="{FF2B5EF4-FFF2-40B4-BE49-F238E27FC236}">
                <a16:creationId xmlns:a16="http://schemas.microsoft.com/office/drawing/2014/main" id="{00000000-0008-0000-0300-0000B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10" name="Group 569">
          <a:extLst>
            <a:ext uri="{FF2B5EF4-FFF2-40B4-BE49-F238E27FC236}">
              <a16:creationId xmlns:a16="http://schemas.microsoft.com/office/drawing/2014/main" id="{00000000-0008-0000-0300-0000B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11" name="Line 570">
            <a:extLst>
              <a:ext uri="{FF2B5EF4-FFF2-40B4-BE49-F238E27FC236}">
                <a16:creationId xmlns:a16="http://schemas.microsoft.com/office/drawing/2014/main" id="{00000000-0008-0000-0300-0000B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12" name="Line 571">
            <a:extLst>
              <a:ext uri="{FF2B5EF4-FFF2-40B4-BE49-F238E27FC236}">
                <a16:creationId xmlns:a16="http://schemas.microsoft.com/office/drawing/2014/main" id="{00000000-0008-0000-0300-0000B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13" name="Line 572">
            <a:extLst>
              <a:ext uri="{FF2B5EF4-FFF2-40B4-BE49-F238E27FC236}">
                <a16:creationId xmlns:a16="http://schemas.microsoft.com/office/drawing/2014/main" id="{00000000-0008-0000-0300-0000B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14" name="Group 573">
          <a:extLst>
            <a:ext uri="{FF2B5EF4-FFF2-40B4-BE49-F238E27FC236}">
              <a16:creationId xmlns:a16="http://schemas.microsoft.com/office/drawing/2014/main" id="{00000000-0008-0000-0300-0000B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15" name="Line 574">
            <a:extLst>
              <a:ext uri="{FF2B5EF4-FFF2-40B4-BE49-F238E27FC236}">
                <a16:creationId xmlns:a16="http://schemas.microsoft.com/office/drawing/2014/main" id="{00000000-0008-0000-0300-0000B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16" name="Line 575">
            <a:extLst>
              <a:ext uri="{FF2B5EF4-FFF2-40B4-BE49-F238E27FC236}">
                <a16:creationId xmlns:a16="http://schemas.microsoft.com/office/drawing/2014/main" id="{00000000-0008-0000-0300-0000C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17" name="Line 576">
            <a:extLst>
              <a:ext uri="{FF2B5EF4-FFF2-40B4-BE49-F238E27FC236}">
                <a16:creationId xmlns:a16="http://schemas.microsoft.com/office/drawing/2014/main" id="{00000000-0008-0000-0300-0000C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18" name="Group 1">
          <a:extLst>
            <a:ext uri="{FF2B5EF4-FFF2-40B4-BE49-F238E27FC236}">
              <a16:creationId xmlns:a16="http://schemas.microsoft.com/office/drawing/2014/main" id="{00000000-0008-0000-0300-0000C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19" name="Line 2">
            <a:extLst>
              <a:ext uri="{FF2B5EF4-FFF2-40B4-BE49-F238E27FC236}">
                <a16:creationId xmlns:a16="http://schemas.microsoft.com/office/drawing/2014/main" id="{00000000-0008-0000-0300-0000C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0" name="Line 3">
            <a:extLst>
              <a:ext uri="{FF2B5EF4-FFF2-40B4-BE49-F238E27FC236}">
                <a16:creationId xmlns:a16="http://schemas.microsoft.com/office/drawing/2014/main" id="{00000000-0008-0000-0300-0000C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1" name="Line 4">
            <a:extLst>
              <a:ext uri="{FF2B5EF4-FFF2-40B4-BE49-F238E27FC236}">
                <a16:creationId xmlns:a16="http://schemas.microsoft.com/office/drawing/2014/main" id="{00000000-0008-0000-0300-0000C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22" name="Group 5">
          <a:extLst>
            <a:ext uri="{FF2B5EF4-FFF2-40B4-BE49-F238E27FC236}">
              <a16:creationId xmlns:a16="http://schemas.microsoft.com/office/drawing/2014/main" id="{00000000-0008-0000-0300-0000C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23" name="Line 6">
            <a:extLst>
              <a:ext uri="{FF2B5EF4-FFF2-40B4-BE49-F238E27FC236}">
                <a16:creationId xmlns:a16="http://schemas.microsoft.com/office/drawing/2014/main" id="{00000000-0008-0000-0300-0000C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4" name="Line 7">
            <a:extLst>
              <a:ext uri="{FF2B5EF4-FFF2-40B4-BE49-F238E27FC236}">
                <a16:creationId xmlns:a16="http://schemas.microsoft.com/office/drawing/2014/main" id="{00000000-0008-0000-0300-0000C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5" name="Line 8">
            <a:extLst>
              <a:ext uri="{FF2B5EF4-FFF2-40B4-BE49-F238E27FC236}">
                <a16:creationId xmlns:a16="http://schemas.microsoft.com/office/drawing/2014/main" id="{00000000-0008-0000-0300-0000C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26" name="Group 9">
          <a:extLst>
            <a:ext uri="{FF2B5EF4-FFF2-40B4-BE49-F238E27FC236}">
              <a16:creationId xmlns:a16="http://schemas.microsoft.com/office/drawing/2014/main" id="{00000000-0008-0000-0300-0000C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27" name="Line 10">
            <a:extLst>
              <a:ext uri="{FF2B5EF4-FFF2-40B4-BE49-F238E27FC236}">
                <a16:creationId xmlns:a16="http://schemas.microsoft.com/office/drawing/2014/main" id="{00000000-0008-0000-0300-0000C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8" name="Line 11">
            <a:extLst>
              <a:ext uri="{FF2B5EF4-FFF2-40B4-BE49-F238E27FC236}">
                <a16:creationId xmlns:a16="http://schemas.microsoft.com/office/drawing/2014/main" id="{00000000-0008-0000-0300-0000C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29" name="Line 12">
            <a:extLst>
              <a:ext uri="{FF2B5EF4-FFF2-40B4-BE49-F238E27FC236}">
                <a16:creationId xmlns:a16="http://schemas.microsoft.com/office/drawing/2014/main" id="{00000000-0008-0000-0300-0000C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30" name="Group 13">
          <a:extLst>
            <a:ext uri="{FF2B5EF4-FFF2-40B4-BE49-F238E27FC236}">
              <a16:creationId xmlns:a16="http://schemas.microsoft.com/office/drawing/2014/main" id="{00000000-0008-0000-0300-0000C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31" name="Line 14">
            <a:extLst>
              <a:ext uri="{FF2B5EF4-FFF2-40B4-BE49-F238E27FC236}">
                <a16:creationId xmlns:a16="http://schemas.microsoft.com/office/drawing/2014/main" id="{00000000-0008-0000-0300-0000C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32" name="Line 15">
            <a:extLst>
              <a:ext uri="{FF2B5EF4-FFF2-40B4-BE49-F238E27FC236}">
                <a16:creationId xmlns:a16="http://schemas.microsoft.com/office/drawing/2014/main" id="{00000000-0008-0000-0300-0000D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33" name="Line 16">
            <a:extLst>
              <a:ext uri="{FF2B5EF4-FFF2-40B4-BE49-F238E27FC236}">
                <a16:creationId xmlns:a16="http://schemas.microsoft.com/office/drawing/2014/main" id="{00000000-0008-0000-0300-0000D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34" name="Group 17">
          <a:extLst>
            <a:ext uri="{FF2B5EF4-FFF2-40B4-BE49-F238E27FC236}">
              <a16:creationId xmlns:a16="http://schemas.microsoft.com/office/drawing/2014/main" id="{00000000-0008-0000-0300-0000D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35" name="Line 18">
            <a:extLst>
              <a:ext uri="{FF2B5EF4-FFF2-40B4-BE49-F238E27FC236}">
                <a16:creationId xmlns:a16="http://schemas.microsoft.com/office/drawing/2014/main" id="{00000000-0008-0000-0300-0000D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36" name="Line 19">
            <a:extLst>
              <a:ext uri="{FF2B5EF4-FFF2-40B4-BE49-F238E27FC236}">
                <a16:creationId xmlns:a16="http://schemas.microsoft.com/office/drawing/2014/main" id="{00000000-0008-0000-0300-0000D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37" name="Line 20">
            <a:extLst>
              <a:ext uri="{FF2B5EF4-FFF2-40B4-BE49-F238E27FC236}">
                <a16:creationId xmlns:a16="http://schemas.microsoft.com/office/drawing/2014/main" id="{00000000-0008-0000-0300-0000D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38" name="Group 21">
          <a:extLst>
            <a:ext uri="{FF2B5EF4-FFF2-40B4-BE49-F238E27FC236}">
              <a16:creationId xmlns:a16="http://schemas.microsoft.com/office/drawing/2014/main" id="{00000000-0008-0000-0300-0000D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39" name="Line 22">
            <a:extLst>
              <a:ext uri="{FF2B5EF4-FFF2-40B4-BE49-F238E27FC236}">
                <a16:creationId xmlns:a16="http://schemas.microsoft.com/office/drawing/2014/main" id="{00000000-0008-0000-0300-0000D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0" name="Line 23">
            <a:extLst>
              <a:ext uri="{FF2B5EF4-FFF2-40B4-BE49-F238E27FC236}">
                <a16:creationId xmlns:a16="http://schemas.microsoft.com/office/drawing/2014/main" id="{00000000-0008-0000-0300-0000D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1" name="Line 24">
            <a:extLst>
              <a:ext uri="{FF2B5EF4-FFF2-40B4-BE49-F238E27FC236}">
                <a16:creationId xmlns:a16="http://schemas.microsoft.com/office/drawing/2014/main" id="{00000000-0008-0000-0300-0000D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42" name="Group 25">
          <a:extLst>
            <a:ext uri="{FF2B5EF4-FFF2-40B4-BE49-F238E27FC236}">
              <a16:creationId xmlns:a16="http://schemas.microsoft.com/office/drawing/2014/main" id="{00000000-0008-0000-0300-0000D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43" name="Line 26">
            <a:extLst>
              <a:ext uri="{FF2B5EF4-FFF2-40B4-BE49-F238E27FC236}">
                <a16:creationId xmlns:a16="http://schemas.microsoft.com/office/drawing/2014/main" id="{00000000-0008-0000-0300-0000D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4" name="Line 27">
            <a:extLst>
              <a:ext uri="{FF2B5EF4-FFF2-40B4-BE49-F238E27FC236}">
                <a16:creationId xmlns:a16="http://schemas.microsoft.com/office/drawing/2014/main" id="{00000000-0008-0000-0300-0000D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5" name="Line 28">
            <a:extLst>
              <a:ext uri="{FF2B5EF4-FFF2-40B4-BE49-F238E27FC236}">
                <a16:creationId xmlns:a16="http://schemas.microsoft.com/office/drawing/2014/main" id="{00000000-0008-0000-0300-0000D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46" name="Group 29">
          <a:extLst>
            <a:ext uri="{FF2B5EF4-FFF2-40B4-BE49-F238E27FC236}">
              <a16:creationId xmlns:a16="http://schemas.microsoft.com/office/drawing/2014/main" id="{00000000-0008-0000-0300-0000D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47" name="Line 30">
            <a:extLst>
              <a:ext uri="{FF2B5EF4-FFF2-40B4-BE49-F238E27FC236}">
                <a16:creationId xmlns:a16="http://schemas.microsoft.com/office/drawing/2014/main" id="{00000000-0008-0000-0300-0000D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8" name="Line 31">
            <a:extLst>
              <a:ext uri="{FF2B5EF4-FFF2-40B4-BE49-F238E27FC236}">
                <a16:creationId xmlns:a16="http://schemas.microsoft.com/office/drawing/2014/main" id="{00000000-0008-0000-0300-0000E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49" name="Line 32">
            <a:extLst>
              <a:ext uri="{FF2B5EF4-FFF2-40B4-BE49-F238E27FC236}">
                <a16:creationId xmlns:a16="http://schemas.microsoft.com/office/drawing/2014/main" id="{00000000-0008-0000-0300-0000E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50" name="Group 33">
          <a:extLst>
            <a:ext uri="{FF2B5EF4-FFF2-40B4-BE49-F238E27FC236}">
              <a16:creationId xmlns:a16="http://schemas.microsoft.com/office/drawing/2014/main" id="{00000000-0008-0000-0300-0000E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51" name="Line 34">
            <a:extLst>
              <a:ext uri="{FF2B5EF4-FFF2-40B4-BE49-F238E27FC236}">
                <a16:creationId xmlns:a16="http://schemas.microsoft.com/office/drawing/2014/main" id="{00000000-0008-0000-0300-0000E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52" name="Line 35">
            <a:extLst>
              <a:ext uri="{FF2B5EF4-FFF2-40B4-BE49-F238E27FC236}">
                <a16:creationId xmlns:a16="http://schemas.microsoft.com/office/drawing/2014/main" id="{00000000-0008-0000-0300-0000E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53" name="Line 36">
            <a:extLst>
              <a:ext uri="{FF2B5EF4-FFF2-40B4-BE49-F238E27FC236}">
                <a16:creationId xmlns:a16="http://schemas.microsoft.com/office/drawing/2014/main" id="{00000000-0008-0000-0300-0000E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54" name="Group 37">
          <a:extLst>
            <a:ext uri="{FF2B5EF4-FFF2-40B4-BE49-F238E27FC236}">
              <a16:creationId xmlns:a16="http://schemas.microsoft.com/office/drawing/2014/main" id="{00000000-0008-0000-0300-0000E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55" name="Line 38">
            <a:extLst>
              <a:ext uri="{FF2B5EF4-FFF2-40B4-BE49-F238E27FC236}">
                <a16:creationId xmlns:a16="http://schemas.microsoft.com/office/drawing/2014/main" id="{00000000-0008-0000-0300-0000E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56" name="Line 39">
            <a:extLst>
              <a:ext uri="{FF2B5EF4-FFF2-40B4-BE49-F238E27FC236}">
                <a16:creationId xmlns:a16="http://schemas.microsoft.com/office/drawing/2014/main" id="{00000000-0008-0000-0300-0000E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57" name="Line 40">
            <a:extLst>
              <a:ext uri="{FF2B5EF4-FFF2-40B4-BE49-F238E27FC236}">
                <a16:creationId xmlns:a16="http://schemas.microsoft.com/office/drawing/2014/main" id="{00000000-0008-0000-0300-0000E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58" name="Group 41">
          <a:extLst>
            <a:ext uri="{FF2B5EF4-FFF2-40B4-BE49-F238E27FC236}">
              <a16:creationId xmlns:a16="http://schemas.microsoft.com/office/drawing/2014/main" id="{00000000-0008-0000-0300-0000E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59" name="Line 42">
            <a:extLst>
              <a:ext uri="{FF2B5EF4-FFF2-40B4-BE49-F238E27FC236}">
                <a16:creationId xmlns:a16="http://schemas.microsoft.com/office/drawing/2014/main" id="{00000000-0008-0000-0300-0000E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0" name="Line 43">
            <a:extLst>
              <a:ext uri="{FF2B5EF4-FFF2-40B4-BE49-F238E27FC236}">
                <a16:creationId xmlns:a16="http://schemas.microsoft.com/office/drawing/2014/main" id="{00000000-0008-0000-0300-0000E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1" name="Line 44">
            <a:extLst>
              <a:ext uri="{FF2B5EF4-FFF2-40B4-BE49-F238E27FC236}">
                <a16:creationId xmlns:a16="http://schemas.microsoft.com/office/drawing/2014/main" id="{00000000-0008-0000-0300-0000E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62" name="Group 45">
          <a:extLst>
            <a:ext uri="{FF2B5EF4-FFF2-40B4-BE49-F238E27FC236}">
              <a16:creationId xmlns:a16="http://schemas.microsoft.com/office/drawing/2014/main" id="{00000000-0008-0000-0300-0000E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63" name="Line 46">
            <a:extLst>
              <a:ext uri="{FF2B5EF4-FFF2-40B4-BE49-F238E27FC236}">
                <a16:creationId xmlns:a16="http://schemas.microsoft.com/office/drawing/2014/main" id="{00000000-0008-0000-0300-0000E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4" name="Line 47">
            <a:extLst>
              <a:ext uri="{FF2B5EF4-FFF2-40B4-BE49-F238E27FC236}">
                <a16:creationId xmlns:a16="http://schemas.microsoft.com/office/drawing/2014/main" id="{00000000-0008-0000-0300-0000F0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5" name="Line 48">
            <a:extLst>
              <a:ext uri="{FF2B5EF4-FFF2-40B4-BE49-F238E27FC236}">
                <a16:creationId xmlns:a16="http://schemas.microsoft.com/office/drawing/2014/main" id="{00000000-0008-0000-0300-0000F1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66" name="Group 49">
          <a:extLst>
            <a:ext uri="{FF2B5EF4-FFF2-40B4-BE49-F238E27FC236}">
              <a16:creationId xmlns:a16="http://schemas.microsoft.com/office/drawing/2014/main" id="{00000000-0008-0000-0300-0000F2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67" name="Line 50">
            <a:extLst>
              <a:ext uri="{FF2B5EF4-FFF2-40B4-BE49-F238E27FC236}">
                <a16:creationId xmlns:a16="http://schemas.microsoft.com/office/drawing/2014/main" id="{00000000-0008-0000-0300-0000F3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8" name="Line 51">
            <a:extLst>
              <a:ext uri="{FF2B5EF4-FFF2-40B4-BE49-F238E27FC236}">
                <a16:creationId xmlns:a16="http://schemas.microsoft.com/office/drawing/2014/main" id="{00000000-0008-0000-0300-0000F4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69" name="Line 52">
            <a:extLst>
              <a:ext uri="{FF2B5EF4-FFF2-40B4-BE49-F238E27FC236}">
                <a16:creationId xmlns:a16="http://schemas.microsoft.com/office/drawing/2014/main" id="{00000000-0008-0000-0300-0000F5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70" name="Group 53">
          <a:extLst>
            <a:ext uri="{FF2B5EF4-FFF2-40B4-BE49-F238E27FC236}">
              <a16:creationId xmlns:a16="http://schemas.microsoft.com/office/drawing/2014/main" id="{00000000-0008-0000-0300-0000F6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71" name="Line 54">
            <a:extLst>
              <a:ext uri="{FF2B5EF4-FFF2-40B4-BE49-F238E27FC236}">
                <a16:creationId xmlns:a16="http://schemas.microsoft.com/office/drawing/2014/main" id="{00000000-0008-0000-0300-0000F7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72" name="Line 55">
            <a:extLst>
              <a:ext uri="{FF2B5EF4-FFF2-40B4-BE49-F238E27FC236}">
                <a16:creationId xmlns:a16="http://schemas.microsoft.com/office/drawing/2014/main" id="{00000000-0008-0000-0300-0000F8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73" name="Line 56">
            <a:extLst>
              <a:ext uri="{FF2B5EF4-FFF2-40B4-BE49-F238E27FC236}">
                <a16:creationId xmlns:a16="http://schemas.microsoft.com/office/drawing/2014/main" id="{00000000-0008-0000-0300-0000F9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74" name="Group 57">
          <a:extLst>
            <a:ext uri="{FF2B5EF4-FFF2-40B4-BE49-F238E27FC236}">
              <a16:creationId xmlns:a16="http://schemas.microsoft.com/office/drawing/2014/main" id="{00000000-0008-0000-0300-0000FA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75" name="Line 58">
            <a:extLst>
              <a:ext uri="{FF2B5EF4-FFF2-40B4-BE49-F238E27FC236}">
                <a16:creationId xmlns:a16="http://schemas.microsoft.com/office/drawing/2014/main" id="{00000000-0008-0000-0300-0000FB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76" name="Line 59">
            <a:extLst>
              <a:ext uri="{FF2B5EF4-FFF2-40B4-BE49-F238E27FC236}">
                <a16:creationId xmlns:a16="http://schemas.microsoft.com/office/drawing/2014/main" id="{00000000-0008-0000-0300-0000FC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77" name="Line 60">
            <a:extLst>
              <a:ext uri="{FF2B5EF4-FFF2-40B4-BE49-F238E27FC236}">
                <a16:creationId xmlns:a16="http://schemas.microsoft.com/office/drawing/2014/main" id="{00000000-0008-0000-0300-0000FD36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78" name="Group 61">
          <a:extLst>
            <a:ext uri="{FF2B5EF4-FFF2-40B4-BE49-F238E27FC236}">
              <a16:creationId xmlns:a16="http://schemas.microsoft.com/office/drawing/2014/main" id="{00000000-0008-0000-0300-0000FE36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79" name="Line 62">
            <a:extLst>
              <a:ext uri="{FF2B5EF4-FFF2-40B4-BE49-F238E27FC236}">
                <a16:creationId xmlns:a16="http://schemas.microsoft.com/office/drawing/2014/main" id="{00000000-0008-0000-0300-0000FF36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0" name="Line 63">
            <a:extLst>
              <a:ext uri="{FF2B5EF4-FFF2-40B4-BE49-F238E27FC236}">
                <a16:creationId xmlns:a16="http://schemas.microsoft.com/office/drawing/2014/main" id="{00000000-0008-0000-0300-00000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1" name="Line 64">
            <a:extLst>
              <a:ext uri="{FF2B5EF4-FFF2-40B4-BE49-F238E27FC236}">
                <a16:creationId xmlns:a16="http://schemas.microsoft.com/office/drawing/2014/main" id="{00000000-0008-0000-0300-00000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82" name="Group 65">
          <a:extLst>
            <a:ext uri="{FF2B5EF4-FFF2-40B4-BE49-F238E27FC236}">
              <a16:creationId xmlns:a16="http://schemas.microsoft.com/office/drawing/2014/main" id="{00000000-0008-0000-0300-00000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83" name="Line 66">
            <a:extLst>
              <a:ext uri="{FF2B5EF4-FFF2-40B4-BE49-F238E27FC236}">
                <a16:creationId xmlns:a16="http://schemas.microsoft.com/office/drawing/2014/main" id="{00000000-0008-0000-0300-00000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4" name="Line 67">
            <a:extLst>
              <a:ext uri="{FF2B5EF4-FFF2-40B4-BE49-F238E27FC236}">
                <a16:creationId xmlns:a16="http://schemas.microsoft.com/office/drawing/2014/main" id="{00000000-0008-0000-0300-00000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5" name="Line 68">
            <a:extLst>
              <a:ext uri="{FF2B5EF4-FFF2-40B4-BE49-F238E27FC236}">
                <a16:creationId xmlns:a16="http://schemas.microsoft.com/office/drawing/2014/main" id="{00000000-0008-0000-0300-00000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86" name="Group 69">
          <a:extLst>
            <a:ext uri="{FF2B5EF4-FFF2-40B4-BE49-F238E27FC236}">
              <a16:creationId xmlns:a16="http://schemas.microsoft.com/office/drawing/2014/main" id="{00000000-0008-0000-0300-00000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87" name="Line 70">
            <a:extLst>
              <a:ext uri="{FF2B5EF4-FFF2-40B4-BE49-F238E27FC236}">
                <a16:creationId xmlns:a16="http://schemas.microsoft.com/office/drawing/2014/main" id="{00000000-0008-0000-0300-00000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8" name="Line 71">
            <a:extLst>
              <a:ext uri="{FF2B5EF4-FFF2-40B4-BE49-F238E27FC236}">
                <a16:creationId xmlns:a16="http://schemas.microsoft.com/office/drawing/2014/main" id="{00000000-0008-0000-0300-00000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89" name="Line 72">
            <a:extLst>
              <a:ext uri="{FF2B5EF4-FFF2-40B4-BE49-F238E27FC236}">
                <a16:creationId xmlns:a16="http://schemas.microsoft.com/office/drawing/2014/main" id="{00000000-0008-0000-0300-00000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90" name="Group 73">
          <a:extLst>
            <a:ext uri="{FF2B5EF4-FFF2-40B4-BE49-F238E27FC236}">
              <a16:creationId xmlns:a16="http://schemas.microsoft.com/office/drawing/2014/main" id="{00000000-0008-0000-0300-00000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91" name="Line 74">
            <a:extLst>
              <a:ext uri="{FF2B5EF4-FFF2-40B4-BE49-F238E27FC236}">
                <a16:creationId xmlns:a16="http://schemas.microsoft.com/office/drawing/2014/main" id="{00000000-0008-0000-0300-00000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92" name="Line 75">
            <a:extLst>
              <a:ext uri="{FF2B5EF4-FFF2-40B4-BE49-F238E27FC236}">
                <a16:creationId xmlns:a16="http://schemas.microsoft.com/office/drawing/2014/main" id="{00000000-0008-0000-0300-00000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93" name="Line 76">
            <a:extLst>
              <a:ext uri="{FF2B5EF4-FFF2-40B4-BE49-F238E27FC236}">
                <a16:creationId xmlns:a16="http://schemas.microsoft.com/office/drawing/2014/main" id="{00000000-0008-0000-0300-00000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94" name="Group 77">
          <a:extLst>
            <a:ext uri="{FF2B5EF4-FFF2-40B4-BE49-F238E27FC236}">
              <a16:creationId xmlns:a16="http://schemas.microsoft.com/office/drawing/2014/main" id="{00000000-0008-0000-0300-00000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95" name="Line 78">
            <a:extLst>
              <a:ext uri="{FF2B5EF4-FFF2-40B4-BE49-F238E27FC236}">
                <a16:creationId xmlns:a16="http://schemas.microsoft.com/office/drawing/2014/main" id="{00000000-0008-0000-0300-00000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96" name="Line 79">
            <a:extLst>
              <a:ext uri="{FF2B5EF4-FFF2-40B4-BE49-F238E27FC236}">
                <a16:creationId xmlns:a16="http://schemas.microsoft.com/office/drawing/2014/main" id="{00000000-0008-0000-0300-00001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97" name="Line 80">
            <a:extLst>
              <a:ext uri="{FF2B5EF4-FFF2-40B4-BE49-F238E27FC236}">
                <a16:creationId xmlns:a16="http://schemas.microsoft.com/office/drawing/2014/main" id="{00000000-0008-0000-0300-00001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098" name="Group 81">
          <a:extLst>
            <a:ext uri="{FF2B5EF4-FFF2-40B4-BE49-F238E27FC236}">
              <a16:creationId xmlns:a16="http://schemas.microsoft.com/office/drawing/2014/main" id="{00000000-0008-0000-0300-00001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099" name="Line 82">
            <a:extLst>
              <a:ext uri="{FF2B5EF4-FFF2-40B4-BE49-F238E27FC236}">
                <a16:creationId xmlns:a16="http://schemas.microsoft.com/office/drawing/2014/main" id="{00000000-0008-0000-0300-00001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0" name="Line 83">
            <a:extLst>
              <a:ext uri="{FF2B5EF4-FFF2-40B4-BE49-F238E27FC236}">
                <a16:creationId xmlns:a16="http://schemas.microsoft.com/office/drawing/2014/main" id="{00000000-0008-0000-0300-00001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1" name="Line 84">
            <a:extLst>
              <a:ext uri="{FF2B5EF4-FFF2-40B4-BE49-F238E27FC236}">
                <a16:creationId xmlns:a16="http://schemas.microsoft.com/office/drawing/2014/main" id="{00000000-0008-0000-0300-00001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02" name="Group 85">
          <a:extLst>
            <a:ext uri="{FF2B5EF4-FFF2-40B4-BE49-F238E27FC236}">
              <a16:creationId xmlns:a16="http://schemas.microsoft.com/office/drawing/2014/main" id="{00000000-0008-0000-0300-00001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03" name="Line 86">
            <a:extLst>
              <a:ext uri="{FF2B5EF4-FFF2-40B4-BE49-F238E27FC236}">
                <a16:creationId xmlns:a16="http://schemas.microsoft.com/office/drawing/2014/main" id="{00000000-0008-0000-0300-00001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4" name="Line 87">
            <a:extLst>
              <a:ext uri="{FF2B5EF4-FFF2-40B4-BE49-F238E27FC236}">
                <a16:creationId xmlns:a16="http://schemas.microsoft.com/office/drawing/2014/main" id="{00000000-0008-0000-0300-00001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5" name="Line 88">
            <a:extLst>
              <a:ext uri="{FF2B5EF4-FFF2-40B4-BE49-F238E27FC236}">
                <a16:creationId xmlns:a16="http://schemas.microsoft.com/office/drawing/2014/main" id="{00000000-0008-0000-0300-00001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06" name="Group 89">
          <a:extLst>
            <a:ext uri="{FF2B5EF4-FFF2-40B4-BE49-F238E27FC236}">
              <a16:creationId xmlns:a16="http://schemas.microsoft.com/office/drawing/2014/main" id="{00000000-0008-0000-0300-00001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07" name="Line 90">
            <a:extLst>
              <a:ext uri="{FF2B5EF4-FFF2-40B4-BE49-F238E27FC236}">
                <a16:creationId xmlns:a16="http://schemas.microsoft.com/office/drawing/2014/main" id="{00000000-0008-0000-0300-00001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8" name="Line 91">
            <a:extLst>
              <a:ext uri="{FF2B5EF4-FFF2-40B4-BE49-F238E27FC236}">
                <a16:creationId xmlns:a16="http://schemas.microsoft.com/office/drawing/2014/main" id="{00000000-0008-0000-0300-00001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09" name="Line 92">
            <a:extLst>
              <a:ext uri="{FF2B5EF4-FFF2-40B4-BE49-F238E27FC236}">
                <a16:creationId xmlns:a16="http://schemas.microsoft.com/office/drawing/2014/main" id="{00000000-0008-0000-0300-00001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10" name="Group 93">
          <a:extLst>
            <a:ext uri="{FF2B5EF4-FFF2-40B4-BE49-F238E27FC236}">
              <a16:creationId xmlns:a16="http://schemas.microsoft.com/office/drawing/2014/main" id="{00000000-0008-0000-0300-00001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11" name="Line 94">
            <a:extLst>
              <a:ext uri="{FF2B5EF4-FFF2-40B4-BE49-F238E27FC236}">
                <a16:creationId xmlns:a16="http://schemas.microsoft.com/office/drawing/2014/main" id="{00000000-0008-0000-0300-00001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12" name="Line 95">
            <a:extLst>
              <a:ext uri="{FF2B5EF4-FFF2-40B4-BE49-F238E27FC236}">
                <a16:creationId xmlns:a16="http://schemas.microsoft.com/office/drawing/2014/main" id="{00000000-0008-0000-0300-00002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13" name="Line 96">
            <a:extLst>
              <a:ext uri="{FF2B5EF4-FFF2-40B4-BE49-F238E27FC236}">
                <a16:creationId xmlns:a16="http://schemas.microsoft.com/office/drawing/2014/main" id="{00000000-0008-0000-0300-00002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14" name="Group 97">
          <a:extLst>
            <a:ext uri="{FF2B5EF4-FFF2-40B4-BE49-F238E27FC236}">
              <a16:creationId xmlns:a16="http://schemas.microsoft.com/office/drawing/2014/main" id="{00000000-0008-0000-0300-00002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15" name="Line 98">
            <a:extLst>
              <a:ext uri="{FF2B5EF4-FFF2-40B4-BE49-F238E27FC236}">
                <a16:creationId xmlns:a16="http://schemas.microsoft.com/office/drawing/2014/main" id="{00000000-0008-0000-0300-00002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16" name="Line 99">
            <a:extLst>
              <a:ext uri="{FF2B5EF4-FFF2-40B4-BE49-F238E27FC236}">
                <a16:creationId xmlns:a16="http://schemas.microsoft.com/office/drawing/2014/main" id="{00000000-0008-0000-0300-00002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17" name="Line 100">
            <a:extLst>
              <a:ext uri="{FF2B5EF4-FFF2-40B4-BE49-F238E27FC236}">
                <a16:creationId xmlns:a16="http://schemas.microsoft.com/office/drawing/2014/main" id="{00000000-0008-0000-0300-00002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18" name="Group 101">
          <a:extLst>
            <a:ext uri="{FF2B5EF4-FFF2-40B4-BE49-F238E27FC236}">
              <a16:creationId xmlns:a16="http://schemas.microsoft.com/office/drawing/2014/main" id="{00000000-0008-0000-0300-00002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19" name="Line 102">
            <a:extLst>
              <a:ext uri="{FF2B5EF4-FFF2-40B4-BE49-F238E27FC236}">
                <a16:creationId xmlns:a16="http://schemas.microsoft.com/office/drawing/2014/main" id="{00000000-0008-0000-0300-00002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0" name="Line 103">
            <a:extLst>
              <a:ext uri="{FF2B5EF4-FFF2-40B4-BE49-F238E27FC236}">
                <a16:creationId xmlns:a16="http://schemas.microsoft.com/office/drawing/2014/main" id="{00000000-0008-0000-0300-00002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1" name="Line 104">
            <a:extLst>
              <a:ext uri="{FF2B5EF4-FFF2-40B4-BE49-F238E27FC236}">
                <a16:creationId xmlns:a16="http://schemas.microsoft.com/office/drawing/2014/main" id="{00000000-0008-0000-0300-00002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22" name="Group 105">
          <a:extLst>
            <a:ext uri="{FF2B5EF4-FFF2-40B4-BE49-F238E27FC236}">
              <a16:creationId xmlns:a16="http://schemas.microsoft.com/office/drawing/2014/main" id="{00000000-0008-0000-0300-00002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23" name="Line 106">
            <a:extLst>
              <a:ext uri="{FF2B5EF4-FFF2-40B4-BE49-F238E27FC236}">
                <a16:creationId xmlns:a16="http://schemas.microsoft.com/office/drawing/2014/main" id="{00000000-0008-0000-0300-00002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4" name="Line 107">
            <a:extLst>
              <a:ext uri="{FF2B5EF4-FFF2-40B4-BE49-F238E27FC236}">
                <a16:creationId xmlns:a16="http://schemas.microsoft.com/office/drawing/2014/main" id="{00000000-0008-0000-0300-00002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5" name="Line 108">
            <a:extLst>
              <a:ext uri="{FF2B5EF4-FFF2-40B4-BE49-F238E27FC236}">
                <a16:creationId xmlns:a16="http://schemas.microsoft.com/office/drawing/2014/main" id="{00000000-0008-0000-0300-00002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26" name="Group 109">
          <a:extLst>
            <a:ext uri="{FF2B5EF4-FFF2-40B4-BE49-F238E27FC236}">
              <a16:creationId xmlns:a16="http://schemas.microsoft.com/office/drawing/2014/main" id="{00000000-0008-0000-0300-00002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27" name="Line 110">
            <a:extLst>
              <a:ext uri="{FF2B5EF4-FFF2-40B4-BE49-F238E27FC236}">
                <a16:creationId xmlns:a16="http://schemas.microsoft.com/office/drawing/2014/main" id="{00000000-0008-0000-0300-00002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8" name="Line 111">
            <a:extLst>
              <a:ext uri="{FF2B5EF4-FFF2-40B4-BE49-F238E27FC236}">
                <a16:creationId xmlns:a16="http://schemas.microsoft.com/office/drawing/2014/main" id="{00000000-0008-0000-0300-00003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29" name="Line 112">
            <a:extLst>
              <a:ext uri="{FF2B5EF4-FFF2-40B4-BE49-F238E27FC236}">
                <a16:creationId xmlns:a16="http://schemas.microsoft.com/office/drawing/2014/main" id="{00000000-0008-0000-0300-00003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30" name="Group 113">
          <a:extLst>
            <a:ext uri="{FF2B5EF4-FFF2-40B4-BE49-F238E27FC236}">
              <a16:creationId xmlns:a16="http://schemas.microsoft.com/office/drawing/2014/main" id="{00000000-0008-0000-0300-00003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31" name="Line 114">
            <a:extLst>
              <a:ext uri="{FF2B5EF4-FFF2-40B4-BE49-F238E27FC236}">
                <a16:creationId xmlns:a16="http://schemas.microsoft.com/office/drawing/2014/main" id="{00000000-0008-0000-0300-00003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32" name="Line 115">
            <a:extLst>
              <a:ext uri="{FF2B5EF4-FFF2-40B4-BE49-F238E27FC236}">
                <a16:creationId xmlns:a16="http://schemas.microsoft.com/office/drawing/2014/main" id="{00000000-0008-0000-0300-00003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33" name="Line 116">
            <a:extLst>
              <a:ext uri="{FF2B5EF4-FFF2-40B4-BE49-F238E27FC236}">
                <a16:creationId xmlns:a16="http://schemas.microsoft.com/office/drawing/2014/main" id="{00000000-0008-0000-0300-00003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34" name="Group 117">
          <a:extLst>
            <a:ext uri="{FF2B5EF4-FFF2-40B4-BE49-F238E27FC236}">
              <a16:creationId xmlns:a16="http://schemas.microsoft.com/office/drawing/2014/main" id="{00000000-0008-0000-0300-00003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35" name="Line 118">
            <a:extLst>
              <a:ext uri="{FF2B5EF4-FFF2-40B4-BE49-F238E27FC236}">
                <a16:creationId xmlns:a16="http://schemas.microsoft.com/office/drawing/2014/main" id="{00000000-0008-0000-0300-00003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36" name="Line 119">
            <a:extLst>
              <a:ext uri="{FF2B5EF4-FFF2-40B4-BE49-F238E27FC236}">
                <a16:creationId xmlns:a16="http://schemas.microsoft.com/office/drawing/2014/main" id="{00000000-0008-0000-0300-00003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37" name="Line 120">
            <a:extLst>
              <a:ext uri="{FF2B5EF4-FFF2-40B4-BE49-F238E27FC236}">
                <a16:creationId xmlns:a16="http://schemas.microsoft.com/office/drawing/2014/main" id="{00000000-0008-0000-0300-00003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38" name="Group 121">
          <a:extLst>
            <a:ext uri="{FF2B5EF4-FFF2-40B4-BE49-F238E27FC236}">
              <a16:creationId xmlns:a16="http://schemas.microsoft.com/office/drawing/2014/main" id="{00000000-0008-0000-0300-00003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39" name="Line 122">
            <a:extLst>
              <a:ext uri="{FF2B5EF4-FFF2-40B4-BE49-F238E27FC236}">
                <a16:creationId xmlns:a16="http://schemas.microsoft.com/office/drawing/2014/main" id="{00000000-0008-0000-0300-00003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0" name="Line 123">
            <a:extLst>
              <a:ext uri="{FF2B5EF4-FFF2-40B4-BE49-F238E27FC236}">
                <a16:creationId xmlns:a16="http://schemas.microsoft.com/office/drawing/2014/main" id="{00000000-0008-0000-0300-00003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1" name="Line 124">
            <a:extLst>
              <a:ext uri="{FF2B5EF4-FFF2-40B4-BE49-F238E27FC236}">
                <a16:creationId xmlns:a16="http://schemas.microsoft.com/office/drawing/2014/main" id="{00000000-0008-0000-0300-00003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42" name="Group 125">
          <a:extLst>
            <a:ext uri="{FF2B5EF4-FFF2-40B4-BE49-F238E27FC236}">
              <a16:creationId xmlns:a16="http://schemas.microsoft.com/office/drawing/2014/main" id="{00000000-0008-0000-0300-00003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43" name="Line 126">
            <a:extLst>
              <a:ext uri="{FF2B5EF4-FFF2-40B4-BE49-F238E27FC236}">
                <a16:creationId xmlns:a16="http://schemas.microsoft.com/office/drawing/2014/main" id="{00000000-0008-0000-0300-00003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4" name="Line 127">
            <a:extLst>
              <a:ext uri="{FF2B5EF4-FFF2-40B4-BE49-F238E27FC236}">
                <a16:creationId xmlns:a16="http://schemas.microsoft.com/office/drawing/2014/main" id="{00000000-0008-0000-0300-00004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5" name="Line 128">
            <a:extLst>
              <a:ext uri="{FF2B5EF4-FFF2-40B4-BE49-F238E27FC236}">
                <a16:creationId xmlns:a16="http://schemas.microsoft.com/office/drawing/2014/main" id="{00000000-0008-0000-0300-00004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46" name="Group 129">
          <a:extLst>
            <a:ext uri="{FF2B5EF4-FFF2-40B4-BE49-F238E27FC236}">
              <a16:creationId xmlns:a16="http://schemas.microsoft.com/office/drawing/2014/main" id="{00000000-0008-0000-0300-00004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47" name="Line 130">
            <a:extLst>
              <a:ext uri="{FF2B5EF4-FFF2-40B4-BE49-F238E27FC236}">
                <a16:creationId xmlns:a16="http://schemas.microsoft.com/office/drawing/2014/main" id="{00000000-0008-0000-0300-00004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8" name="Line 131">
            <a:extLst>
              <a:ext uri="{FF2B5EF4-FFF2-40B4-BE49-F238E27FC236}">
                <a16:creationId xmlns:a16="http://schemas.microsoft.com/office/drawing/2014/main" id="{00000000-0008-0000-0300-00004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49" name="Line 132">
            <a:extLst>
              <a:ext uri="{FF2B5EF4-FFF2-40B4-BE49-F238E27FC236}">
                <a16:creationId xmlns:a16="http://schemas.microsoft.com/office/drawing/2014/main" id="{00000000-0008-0000-0300-00004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50" name="Group 133">
          <a:extLst>
            <a:ext uri="{FF2B5EF4-FFF2-40B4-BE49-F238E27FC236}">
              <a16:creationId xmlns:a16="http://schemas.microsoft.com/office/drawing/2014/main" id="{00000000-0008-0000-0300-00004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51" name="Line 134">
            <a:extLst>
              <a:ext uri="{FF2B5EF4-FFF2-40B4-BE49-F238E27FC236}">
                <a16:creationId xmlns:a16="http://schemas.microsoft.com/office/drawing/2014/main" id="{00000000-0008-0000-0300-00004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52" name="Line 135">
            <a:extLst>
              <a:ext uri="{FF2B5EF4-FFF2-40B4-BE49-F238E27FC236}">
                <a16:creationId xmlns:a16="http://schemas.microsoft.com/office/drawing/2014/main" id="{00000000-0008-0000-0300-00004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53" name="Line 136">
            <a:extLst>
              <a:ext uri="{FF2B5EF4-FFF2-40B4-BE49-F238E27FC236}">
                <a16:creationId xmlns:a16="http://schemas.microsoft.com/office/drawing/2014/main" id="{00000000-0008-0000-0300-00004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54" name="Group 137">
          <a:extLst>
            <a:ext uri="{FF2B5EF4-FFF2-40B4-BE49-F238E27FC236}">
              <a16:creationId xmlns:a16="http://schemas.microsoft.com/office/drawing/2014/main" id="{00000000-0008-0000-0300-00004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55" name="Line 138">
            <a:extLst>
              <a:ext uri="{FF2B5EF4-FFF2-40B4-BE49-F238E27FC236}">
                <a16:creationId xmlns:a16="http://schemas.microsoft.com/office/drawing/2014/main" id="{00000000-0008-0000-0300-00004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56" name="Line 139">
            <a:extLst>
              <a:ext uri="{FF2B5EF4-FFF2-40B4-BE49-F238E27FC236}">
                <a16:creationId xmlns:a16="http://schemas.microsoft.com/office/drawing/2014/main" id="{00000000-0008-0000-0300-00004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57" name="Line 140">
            <a:extLst>
              <a:ext uri="{FF2B5EF4-FFF2-40B4-BE49-F238E27FC236}">
                <a16:creationId xmlns:a16="http://schemas.microsoft.com/office/drawing/2014/main" id="{00000000-0008-0000-0300-00004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58" name="Group 141">
          <a:extLst>
            <a:ext uri="{FF2B5EF4-FFF2-40B4-BE49-F238E27FC236}">
              <a16:creationId xmlns:a16="http://schemas.microsoft.com/office/drawing/2014/main" id="{00000000-0008-0000-0300-00004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59" name="Line 142">
            <a:extLst>
              <a:ext uri="{FF2B5EF4-FFF2-40B4-BE49-F238E27FC236}">
                <a16:creationId xmlns:a16="http://schemas.microsoft.com/office/drawing/2014/main" id="{00000000-0008-0000-0300-00004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0" name="Line 143">
            <a:extLst>
              <a:ext uri="{FF2B5EF4-FFF2-40B4-BE49-F238E27FC236}">
                <a16:creationId xmlns:a16="http://schemas.microsoft.com/office/drawing/2014/main" id="{00000000-0008-0000-0300-00005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1" name="Line 144">
            <a:extLst>
              <a:ext uri="{FF2B5EF4-FFF2-40B4-BE49-F238E27FC236}">
                <a16:creationId xmlns:a16="http://schemas.microsoft.com/office/drawing/2014/main" id="{00000000-0008-0000-0300-00005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62" name="Group 145">
          <a:extLst>
            <a:ext uri="{FF2B5EF4-FFF2-40B4-BE49-F238E27FC236}">
              <a16:creationId xmlns:a16="http://schemas.microsoft.com/office/drawing/2014/main" id="{00000000-0008-0000-0300-00005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63" name="Line 146">
            <a:extLst>
              <a:ext uri="{FF2B5EF4-FFF2-40B4-BE49-F238E27FC236}">
                <a16:creationId xmlns:a16="http://schemas.microsoft.com/office/drawing/2014/main" id="{00000000-0008-0000-0300-00005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4" name="Line 147">
            <a:extLst>
              <a:ext uri="{FF2B5EF4-FFF2-40B4-BE49-F238E27FC236}">
                <a16:creationId xmlns:a16="http://schemas.microsoft.com/office/drawing/2014/main" id="{00000000-0008-0000-0300-00005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5" name="Line 148">
            <a:extLst>
              <a:ext uri="{FF2B5EF4-FFF2-40B4-BE49-F238E27FC236}">
                <a16:creationId xmlns:a16="http://schemas.microsoft.com/office/drawing/2014/main" id="{00000000-0008-0000-0300-00005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66" name="Group 149">
          <a:extLst>
            <a:ext uri="{FF2B5EF4-FFF2-40B4-BE49-F238E27FC236}">
              <a16:creationId xmlns:a16="http://schemas.microsoft.com/office/drawing/2014/main" id="{00000000-0008-0000-0300-00005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67" name="Line 150">
            <a:extLst>
              <a:ext uri="{FF2B5EF4-FFF2-40B4-BE49-F238E27FC236}">
                <a16:creationId xmlns:a16="http://schemas.microsoft.com/office/drawing/2014/main" id="{00000000-0008-0000-0300-00005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8" name="Line 151">
            <a:extLst>
              <a:ext uri="{FF2B5EF4-FFF2-40B4-BE49-F238E27FC236}">
                <a16:creationId xmlns:a16="http://schemas.microsoft.com/office/drawing/2014/main" id="{00000000-0008-0000-0300-00005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69" name="Line 152">
            <a:extLst>
              <a:ext uri="{FF2B5EF4-FFF2-40B4-BE49-F238E27FC236}">
                <a16:creationId xmlns:a16="http://schemas.microsoft.com/office/drawing/2014/main" id="{00000000-0008-0000-0300-00005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70" name="Group 153">
          <a:extLst>
            <a:ext uri="{FF2B5EF4-FFF2-40B4-BE49-F238E27FC236}">
              <a16:creationId xmlns:a16="http://schemas.microsoft.com/office/drawing/2014/main" id="{00000000-0008-0000-0300-00005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71" name="Line 154">
            <a:extLst>
              <a:ext uri="{FF2B5EF4-FFF2-40B4-BE49-F238E27FC236}">
                <a16:creationId xmlns:a16="http://schemas.microsoft.com/office/drawing/2014/main" id="{00000000-0008-0000-0300-00005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72" name="Line 155">
            <a:extLst>
              <a:ext uri="{FF2B5EF4-FFF2-40B4-BE49-F238E27FC236}">
                <a16:creationId xmlns:a16="http://schemas.microsoft.com/office/drawing/2014/main" id="{00000000-0008-0000-0300-00005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73" name="Line 156">
            <a:extLst>
              <a:ext uri="{FF2B5EF4-FFF2-40B4-BE49-F238E27FC236}">
                <a16:creationId xmlns:a16="http://schemas.microsoft.com/office/drawing/2014/main" id="{00000000-0008-0000-0300-00005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74" name="Group 157">
          <a:extLst>
            <a:ext uri="{FF2B5EF4-FFF2-40B4-BE49-F238E27FC236}">
              <a16:creationId xmlns:a16="http://schemas.microsoft.com/office/drawing/2014/main" id="{00000000-0008-0000-0300-00005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75" name="Line 158">
            <a:extLst>
              <a:ext uri="{FF2B5EF4-FFF2-40B4-BE49-F238E27FC236}">
                <a16:creationId xmlns:a16="http://schemas.microsoft.com/office/drawing/2014/main" id="{00000000-0008-0000-0300-00005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76" name="Line 159">
            <a:extLst>
              <a:ext uri="{FF2B5EF4-FFF2-40B4-BE49-F238E27FC236}">
                <a16:creationId xmlns:a16="http://schemas.microsoft.com/office/drawing/2014/main" id="{00000000-0008-0000-0300-00006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77" name="Line 160">
            <a:extLst>
              <a:ext uri="{FF2B5EF4-FFF2-40B4-BE49-F238E27FC236}">
                <a16:creationId xmlns:a16="http://schemas.microsoft.com/office/drawing/2014/main" id="{00000000-0008-0000-0300-00006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78" name="Group 161">
          <a:extLst>
            <a:ext uri="{FF2B5EF4-FFF2-40B4-BE49-F238E27FC236}">
              <a16:creationId xmlns:a16="http://schemas.microsoft.com/office/drawing/2014/main" id="{00000000-0008-0000-0300-00006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79" name="Line 162">
            <a:extLst>
              <a:ext uri="{FF2B5EF4-FFF2-40B4-BE49-F238E27FC236}">
                <a16:creationId xmlns:a16="http://schemas.microsoft.com/office/drawing/2014/main" id="{00000000-0008-0000-0300-00006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0" name="Line 163">
            <a:extLst>
              <a:ext uri="{FF2B5EF4-FFF2-40B4-BE49-F238E27FC236}">
                <a16:creationId xmlns:a16="http://schemas.microsoft.com/office/drawing/2014/main" id="{00000000-0008-0000-0300-00006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1" name="Line 164">
            <a:extLst>
              <a:ext uri="{FF2B5EF4-FFF2-40B4-BE49-F238E27FC236}">
                <a16:creationId xmlns:a16="http://schemas.microsoft.com/office/drawing/2014/main" id="{00000000-0008-0000-0300-00006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82" name="Group 165">
          <a:extLst>
            <a:ext uri="{FF2B5EF4-FFF2-40B4-BE49-F238E27FC236}">
              <a16:creationId xmlns:a16="http://schemas.microsoft.com/office/drawing/2014/main" id="{00000000-0008-0000-0300-00006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83" name="Line 166">
            <a:extLst>
              <a:ext uri="{FF2B5EF4-FFF2-40B4-BE49-F238E27FC236}">
                <a16:creationId xmlns:a16="http://schemas.microsoft.com/office/drawing/2014/main" id="{00000000-0008-0000-0300-00006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4" name="Line 167">
            <a:extLst>
              <a:ext uri="{FF2B5EF4-FFF2-40B4-BE49-F238E27FC236}">
                <a16:creationId xmlns:a16="http://schemas.microsoft.com/office/drawing/2014/main" id="{00000000-0008-0000-0300-00006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5" name="Line 168">
            <a:extLst>
              <a:ext uri="{FF2B5EF4-FFF2-40B4-BE49-F238E27FC236}">
                <a16:creationId xmlns:a16="http://schemas.microsoft.com/office/drawing/2014/main" id="{00000000-0008-0000-0300-00006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86" name="Group 169">
          <a:extLst>
            <a:ext uri="{FF2B5EF4-FFF2-40B4-BE49-F238E27FC236}">
              <a16:creationId xmlns:a16="http://schemas.microsoft.com/office/drawing/2014/main" id="{00000000-0008-0000-0300-00006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87" name="Line 170">
            <a:extLst>
              <a:ext uri="{FF2B5EF4-FFF2-40B4-BE49-F238E27FC236}">
                <a16:creationId xmlns:a16="http://schemas.microsoft.com/office/drawing/2014/main" id="{00000000-0008-0000-0300-00006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8" name="Line 171">
            <a:extLst>
              <a:ext uri="{FF2B5EF4-FFF2-40B4-BE49-F238E27FC236}">
                <a16:creationId xmlns:a16="http://schemas.microsoft.com/office/drawing/2014/main" id="{00000000-0008-0000-0300-00006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89" name="Line 172">
            <a:extLst>
              <a:ext uri="{FF2B5EF4-FFF2-40B4-BE49-F238E27FC236}">
                <a16:creationId xmlns:a16="http://schemas.microsoft.com/office/drawing/2014/main" id="{00000000-0008-0000-0300-00006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90" name="Group 173">
          <a:extLst>
            <a:ext uri="{FF2B5EF4-FFF2-40B4-BE49-F238E27FC236}">
              <a16:creationId xmlns:a16="http://schemas.microsoft.com/office/drawing/2014/main" id="{00000000-0008-0000-0300-00006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91" name="Line 174">
            <a:extLst>
              <a:ext uri="{FF2B5EF4-FFF2-40B4-BE49-F238E27FC236}">
                <a16:creationId xmlns:a16="http://schemas.microsoft.com/office/drawing/2014/main" id="{00000000-0008-0000-0300-00006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2" name="Line 175">
            <a:extLst>
              <a:ext uri="{FF2B5EF4-FFF2-40B4-BE49-F238E27FC236}">
                <a16:creationId xmlns:a16="http://schemas.microsoft.com/office/drawing/2014/main" id="{00000000-0008-0000-0300-00007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3" name="Line 176">
            <a:extLst>
              <a:ext uri="{FF2B5EF4-FFF2-40B4-BE49-F238E27FC236}">
                <a16:creationId xmlns:a16="http://schemas.microsoft.com/office/drawing/2014/main" id="{00000000-0008-0000-0300-00007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94" name="Group 177">
          <a:extLst>
            <a:ext uri="{FF2B5EF4-FFF2-40B4-BE49-F238E27FC236}">
              <a16:creationId xmlns:a16="http://schemas.microsoft.com/office/drawing/2014/main" id="{00000000-0008-0000-0300-00007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95" name="Line 178">
            <a:extLst>
              <a:ext uri="{FF2B5EF4-FFF2-40B4-BE49-F238E27FC236}">
                <a16:creationId xmlns:a16="http://schemas.microsoft.com/office/drawing/2014/main" id="{00000000-0008-0000-0300-00007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6" name="Line 179">
            <a:extLst>
              <a:ext uri="{FF2B5EF4-FFF2-40B4-BE49-F238E27FC236}">
                <a16:creationId xmlns:a16="http://schemas.microsoft.com/office/drawing/2014/main" id="{00000000-0008-0000-0300-00007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7" name="Line 180">
            <a:extLst>
              <a:ext uri="{FF2B5EF4-FFF2-40B4-BE49-F238E27FC236}">
                <a16:creationId xmlns:a16="http://schemas.microsoft.com/office/drawing/2014/main" id="{00000000-0008-0000-0300-00007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198" name="Group 181">
          <a:extLst>
            <a:ext uri="{FF2B5EF4-FFF2-40B4-BE49-F238E27FC236}">
              <a16:creationId xmlns:a16="http://schemas.microsoft.com/office/drawing/2014/main" id="{00000000-0008-0000-0300-00007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199" name="Line 182">
            <a:extLst>
              <a:ext uri="{FF2B5EF4-FFF2-40B4-BE49-F238E27FC236}">
                <a16:creationId xmlns:a16="http://schemas.microsoft.com/office/drawing/2014/main" id="{00000000-0008-0000-0300-00007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0" name="Line 183">
            <a:extLst>
              <a:ext uri="{FF2B5EF4-FFF2-40B4-BE49-F238E27FC236}">
                <a16:creationId xmlns:a16="http://schemas.microsoft.com/office/drawing/2014/main" id="{00000000-0008-0000-0300-00007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1" name="Line 184">
            <a:extLst>
              <a:ext uri="{FF2B5EF4-FFF2-40B4-BE49-F238E27FC236}">
                <a16:creationId xmlns:a16="http://schemas.microsoft.com/office/drawing/2014/main" id="{00000000-0008-0000-0300-00007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02" name="Group 185">
          <a:extLst>
            <a:ext uri="{FF2B5EF4-FFF2-40B4-BE49-F238E27FC236}">
              <a16:creationId xmlns:a16="http://schemas.microsoft.com/office/drawing/2014/main" id="{00000000-0008-0000-0300-00007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03" name="Line 186">
            <a:extLst>
              <a:ext uri="{FF2B5EF4-FFF2-40B4-BE49-F238E27FC236}">
                <a16:creationId xmlns:a16="http://schemas.microsoft.com/office/drawing/2014/main" id="{00000000-0008-0000-0300-00007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4" name="Line 187">
            <a:extLst>
              <a:ext uri="{FF2B5EF4-FFF2-40B4-BE49-F238E27FC236}">
                <a16:creationId xmlns:a16="http://schemas.microsoft.com/office/drawing/2014/main" id="{00000000-0008-0000-0300-00007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5" name="Line 188">
            <a:extLst>
              <a:ext uri="{FF2B5EF4-FFF2-40B4-BE49-F238E27FC236}">
                <a16:creationId xmlns:a16="http://schemas.microsoft.com/office/drawing/2014/main" id="{00000000-0008-0000-0300-00007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06" name="Group 189">
          <a:extLst>
            <a:ext uri="{FF2B5EF4-FFF2-40B4-BE49-F238E27FC236}">
              <a16:creationId xmlns:a16="http://schemas.microsoft.com/office/drawing/2014/main" id="{00000000-0008-0000-0300-00007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07" name="Line 190">
            <a:extLst>
              <a:ext uri="{FF2B5EF4-FFF2-40B4-BE49-F238E27FC236}">
                <a16:creationId xmlns:a16="http://schemas.microsoft.com/office/drawing/2014/main" id="{00000000-0008-0000-0300-00007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8" name="Line 191">
            <a:extLst>
              <a:ext uri="{FF2B5EF4-FFF2-40B4-BE49-F238E27FC236}">
                <a16:creationId xmlns:a16="http://schemas.microsoft.com/office/drawing/2014/main" id="{00000000-0008-0000-0300-00008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09" name="Line 192">
            <a:extLst>
              <a:ext uri="{FF2B5EF4-FFF2-40B4-BE49-F238E27FC236}">
                <a16:creationId xmlns:a16="http://schemas.microsoft.com/office/drawing/2014/main" id="{00000000-0008-0000-0300-00008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10" name="Group 193">
          <a:extLst>
            <a:ext uri="{FF2B5EF4-FFF2-40B4-BE49-F238E27FC236}">
              <a16:creationId xmlns:a16="http://schemas.microsoft.com/office/drawing/2014/main" id="{00000000-0008-0000-0300-00008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11" name="Line 194">
            <a:extLst>
              <a:ext uri="{FF2B5EF4-FFF2-40B4-BE49-F238E27FC236}">
                <a16:creationId xmlns:a16="http://schemas.microsoft.com/office/drawing/2014/main" id="{00000000-0008-0000-0300-00008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12" name="Line 195">
            <a:extLst>
              <a:ext uri="{FF2B5EF4-FFF2-40B4-BE49-F238E27FC236}">
                <a16:creationId xmlns:a16="http://schemas.microsoft.com/office/drawing/2014/main" id="{00000000-0008-0000-0300-00008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13" name="Line 196">
            <a:extLst>
              <a:ext uri="{FF2B5EF4-FFF2-40B4-BE49-F238E27FC236}">
                <a16:creationId xmlns:a16="http://schemas.microsoft.com/office/drawing/2014/main" id="{00000000-0008-0000-0300-00008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14" name="Group 197">
          <a:extLst>
            <a:ext uri="{FF2B5EF4-FFF2-40B4-BE49-F238E27FC236}">
              <a16:creationId xmlns:a16="http://schemas.microsoft.com/office/drawing/2014/main" id="{00000000-0008-0000-0300-00008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15" name="Line 198">
            <a:extLst>
              <a:ext uri="{FF2B5EF4-FFF2-40B4-BE49-F238E27FC236}">
                <a16:creationId xmlns:a16="http://schemas.microsoft.com/office/drawing/2014/main" id="{00000000-0008-0000-0300-00008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16" name="Line 199">
            <a:extLst>
              <a:ext uri="{FF2B5EF4-FFF2-40B4-BE49-F238E27FC236}">
                <a16:creationId xmlns:a16="http://schemas.microsoft.com/office/drawing/2014/main" id="{00000000-0008-0000-0300-00008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17" name="Line 200">
            <a:extLst>
              <a:ext uri="{FF2B5EF4-FFF2-40B4-BE49-F238E27FC236}">
                <a16:creationId xmlns:a16="http://schemas.microsoft.com/office/drawing/2014/main" id="{00000000-0008-0000-0300-00008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18" name="Group 201">
          <a:extLst>
            <a:ext uri="{FF2B5EF4-FFF2-40B4-BE49-F238E27FC236}">
              <a16:creationId xmlns:a16="http://schemas.microsoft.com/office/drawing/2014/main" id="{00000000-0008-0000-0300-00008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19" name="Line 202">
            <a:extLst>
              <a:ext uri="{FF2B5EF4-FFF2-40B4-BE49-F238E27FC236}">
                <a16:creationId xmlns:a16="http://schemas.microsoft.com/office/drawing/2014/main" id="{00000000-0008-0000-0300-00008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0" name="Line 203">
            <a:extLst>
              <a:ext uri="{FF2B5EF4-FFF2-40B4-BE49-F238E27FC236}">
                <a16:creationId xmlns:a16="http://schemas.microsoft.com/office/drawing/2014/main" id="{00000000-0008-0000-0300-00008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1" name="Line 204">
            <a:extLst>
              <a:ext uri="{FF2B5EF4-FFF2-40B4-BE49-F238E27FC236}">
                <a16:creationId xmlns:a16="http://schemas.microsoft.com/office/drawing/2014/main" id="{00000000-0008-0000-0300-00008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22" name="Group 205">
          <a:extLst>
            <a:ext uri="{FF2B5EF4-FFF2-40B4-BE49-F238E27FC236}">
              <a16:creationId xmlns:a16="http://schemas.microsoft.com/office/drawing/2014/main" id="{00000000-0008-0000-0300-00008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23" name="Line 206">
            <a:extLst>
              <a:ext uri="{FF2B5EF4-FFF2-40B4-BE49-F238E27FC236}">
                <a16:creationId xmlns:a16="http://schemas.microsoft.com/office/drawing/2014/main" id="{00000000-0008-0000-0300-00008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4" name="Line 207">
            <a:extLst>
              <a:ext uri="{FF2B5EF4-FFF2-40B4-BE49-F238E27FC236}">
                <a16:creationId xmlns:a16="http://schemas.microsoft.com/office/drawing/2014/main" id="{00000000-0008-0000-0300-00009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5" name="Line 208">
            <a:extLst>
              <a:ext uri="{FF2B5EF4-FFF2-40B4-BE49-F238E27FC236}">
                <a16:creationId xmlns:a16="http://schemas.microsoft.com/office/drawing/2014/main" id="{00000000-0008-0000-0300-00009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26" name="Group 209">
          <a:extLst>
            <a:ext uri="{FF2B5EF4-FFF2-40B4-BE49-F238E27FC236}">
              <a16:creationId xmlns:a16="http://schemas.microsoft.com/office/drawing/2014/main" id="{00000000-0008-0000-0300-00009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27" name="Line 210">
            <a:extLst>
              <a:ext uri="{FF2B5EF4-FFF2-40B4-BE49-F238E27FC236}">
                <a16:creationId xmlns:a16="http://schemas.microsoft.com/office/drawing/2014/main" id="{00000000-0008-0000-0300-00009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8" name="Line 211">
            <a:extLst>
              <a:ext uri="{FF2B5EF4-FFF2-40B4-BE49-F238E27FC236}">
                <a16:creationId xmlns:a16="http://schemas.microsoft.com/office/drawing/2014/main" id="{00000000-0008-0000-0300-00009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29" name="Line 212">
            <a:extLst>
              <a:ext uri="{FF2B5EF4-FFF2-40B4-BE49-F238E27FC236}">
                <a16:creationId xmlns:a16="http://schemas.microsoft.com/office/drawing/2014/main" id="{00000000-0008-0000-0300-00009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30" name="Group 213">
          <a:extLst>
            <a:ext uri="{FF2B5EF4-FFF2-40B4-BE49-F238E27FC236}">
              <a16:creationId xmlns:a16="http://schemas.microsoft.com/office/drawing/2014/main" id="{00000000-0008-0000-0300-00009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31" name="Line 214">
            <a:extLst>
              <a:ext uri="{FF2B5EF4-FFF2-40B4-BE49-F238E27FC236}">
                <a16:creationId xmlns:a16="http://schemas.microsoft.com/office/drawing/2014/main" id="{00000000-0008-0000-0300-00009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32" name="Line 215">
            <a:extLst>
              <a:ext uri="{FF2B5EF4-FFF2-40B4-BE49-F238E27FC236}">
                <a16:creationId xmlns:a16="http://schemas.microsoft.com/office/drawing/2014/main" id="{00000000-0008-0000-0300-00009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33" name="Line 216">
            <a:extLst>
              <a:ext uri="{FF2B5EF4-FFF2-40B4-BE49-F238E27FC236}">
                <a16:creationId xmlns:a16="http://schemas.microsoft.com/office/drawing/2014/main" id="{00000000-0008-0000-0300-00009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34" name="Group 217">
          <a:extLst>
            <a:ext uri="{FF2B5EF4-FFF2-40B4-BE49-F238E27FC236}">
              <a16:creationId xmlns:a16="http://schemas.microsoft.com/office/drawing/2014/main" id="{00000000-0008-0000-0300-00009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35" name="Line 218">
            <a:extLst>
              <a:ext uri="{FF2B5EF4-FFF2-40B4-BE49-F238E27FC236}">
                <a16:creationId xmlns:a16="http://schemas.microsoft.com/office/drawing/2014/main" id="{00000000-0008-0000-0300-00009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36" name="Line 219">
            <a:extLst>
              <a:ext uri="{FF2B5EF4-FFF2-40B4-BE49-F238E27FC236}">
                <a16:creationId xmlns:a16="http://schemas.microsoft.com/office/drawing/2014/main" id="{00000000-0008-0000-0300-00009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37" name="Line 220">
            <a:extLst>
              <a:ext uri="{FF2B5EF4-FFF2-40B4-BE49-F238E27FC236}">
                <a16:creationId xmlns:a16="http://schemas.microsoft.com/office/drawing/2014/main" id="{00000000-0008-0000-0300-00009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38" name="Group 221">
          <a:extLst>
            <a:ext uri="{FF2B5EF4-FFF2-40B4-BE49-F238E27FC236}">
              <a16:creationId xmlns:a16="http://schemas.microsoft.com/office/drawing/2014/main" id="{00000000-0008-0000-0300-00009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39" name="Line 222">
            <a:extLst>
              <a:ext uri="{FF2B5EF4-FFF2-40B4-BE49-F238E27FC236}">
                <a16:creationId xmlns:a16="http://schemas.microsoft.com/office/drawing/2014/main" id="{00000000-0008-0000-0300-00009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0" name="Line 223">
            <a:extLst>
              <a:ext uri="{FF2B5EF4-FFF2-40B4-BE49-F238E27FC236}">
                <a16:creationId xmlns:a16="http://schemas.microsoft.com/office/drawing/2014/main" id="{00000000-0008-0000-0300-0000A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1" name="Line 224">
            <a:extLst>
              <a:ext uri="{FF2B5EF4-FFF2-40B4-BE49-F238E27FC236}">
                <a16:creationId xmlns:a16="http://schemas.microsoft.com/office/drawing/2014/main" id="{00000000-0008-0000-0300-0000A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42" name="Group 225">
          <a:extLst>
            <a:ext uri="{FF2B5EF4-FFF2-40B4-BE49-F238E27FC236}">
              <a16:creationId xmlns:a16="http://schemas.microsoft.com/office/drawing/2014/main" id="{00000000-0008-0000-0300-0000A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43" name="Line 226">
            <a:extLst>
              <a:ext uri="{FF2B5EF4-FFF2-40B4-BE49-F238E27FC236}">
                <a16:creationId xmlns:a16="http://schemas.microsoft.com/office/drawing/2014/main" id="{00000000-0008-0000-0300-0000A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4" name="Line 227">
            <a:extLst>
              <a:ext uri="{FF2B5EF4-FFF2-40B4-BE49-F238E27FC236}">
                <a16:creationId xmlns:a16="http://schemas.microsoft.com/office/drawing/2014/main" id="{00000000-0008-0000-0300-0000A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5" name="Line 228">
            <a:extLst>
              <a:ext uri="{FF2B5EF4-FFF2-40B4-BE49-F238E27FC236}">
                <a16:creationId xmlns:a16="http://schemas.microsoft.com/office/drawing/2014/main" id="{00000000-0008-0000-0300-0000A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46" name="Group 229">
          <a:extLst>
            <a:ext uri="{FF2B5EF4-FFF2-40B4-BE49-F238E27FC236}">
              <a16:creationId xmlns:a16="http://schemas.microsoft.com/office/drawing/2014/main" id="{00000000-0008-0000-0300-0000A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47" name="Line 230">
            <a:extLst>
              <a:ext uri="{FF2B5EF4-FFF2-40B4-BE49-F238E27FC236}">
                <a16:creationId xmlns:a16="http://schemas.microsoft.com/office/drawing/2014/main" id="{00000000-0008-0000-0300-0000A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8" name="Line 231">
            <a:extLst>
              <a:ext uri="{FF2B5EF4-FFF2-40B4-BE49-F238E27FC236}">
                <a16:creationId xmlns:a16="http://schemas.microsoft.com/office/drawing/2014/main" id="{00000000-0008-0000-0300-0000A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49" name="Line 232">
            <a:extLst>
              <a:ext uri="{FF2B5EF4-FFF2-40B4-BE49-F238E27FC236}">
                <a16:creationId xmlns:a16="http://schemas.microsoft.com/office/drawing/2014/main" id="{00000000-0008-0000-0300-0000A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50" name="Group 233">
          <a:extLst>
            <a:ext uri="{FF2B5EF4-FFF2-40B4-BE49-F238E27FC236}">
              <a16:creationId xmlns:a16="http://schemas.microsoft.com/office/drawing/2014/main" id="{00000000-0008-0000-0300-0000A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51" name="Line 234">
            <a:extLst>
              <a:ext uri="{FF2B5EF4-FFF2-40B4-BE49-F238E27FC236}">
                <a16:creationId xmlns:a16="http://schemas.microsoft.com/office/drawing/2014/main" id="{00000000-0008-0000-0300-0000A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52" name="Line 235">
            <a:extLst>
              <a:ext uri="{FF2B5EF4-FFF2-40B4-BE49-F238E27FC236}">
                <a16:creationId xmlns:a16="http://schemas.microsoft.com/office/drawing/2014/main" id="{00000000-0008-0000-0300-0000A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53" name="Line 236">
            <a:extLst>
              <a:ext uri="{FF2B5EF4-FFF2-40B4-BE49-F238E27FC236}">
                <a16:creationId xmlns:a16="http://schemas.microsoft.com/office/drawing/2014/main" id="{00000000-0008-0000-0300-0000A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54" name="Group 237">
          <a:extLst>
            <a:ext uri="{FF2B5EF4-FFF2-40B4-BE49-F238E27FC236}">
              <a16:creationId xmlns:a16="http://schemas.microsoft.com/office/drawing/2014/main" id="{00000000-0008-0000-0300-0000A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55" name="Line 238">
            <a:extLst>
              <a:ext uri="{FF2B5EF4-FFF2-40B4-BE49-F238E27FC236}">
                <a16:creationId xmlns:a16="http://schemas.microsoft.com/office/drawing/2014/main" id="{00000000-0008-0000-0300-0000A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56" name="Line 239">
            <a:extLst>
              <a:ext uri="{FF2B5EF4-FFF2-40B4-BE49-F238E27FC236}">
                <a16:creationId xmlns:a16="http://schemas.microsoft.com/office/drawing/2014/main" id="{00000000-0008-0000-0300-0000B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57" name="Line 240">
            <a:extLst>
              <a:ext uri="{FF2B5EF4-FFF2-40B4-BE49-F238E27FC236}">
                <a16:creationId xmlns:a16="http://schemas.microsoft.com/office/drawing/2014/main" id="{00000000-0008-0000-0300-0000B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58" name="Group 241">
          <a:extLst>
            <a:ext uri="{FF2B5EF4-FFF2-40B4-BE49-F238E27FC236}">
              <a16:creationId xmlns:a16="http://schemas.microsoft.com/office/drawing/2014/main" id="{00000000-0008-0000-0300-0000B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59" name="Line 242">
            <a:extLst>
              <a:ext uri="{FF2B5EF4-FFF2-40B4-BE49-F238E27FC236}">
                <a16:creationId xmlns:a16="http://schemas.microsoft.com/office/drawing/2014/main" id="{00000000-0008-0000-0300-0000B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0" name="Line 243">
            <a:extLst>
              <a:ext uri="{FF2B5EF4-FFF2-40B4-BE49-F238E27FC236}">
                <a16:creationId xmlns:a16="http://schemas.microsoft.com/office/drawing/2014/main" id="{00000000-0008-0000-0300-0000B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1" name="Line 244">
            <a:extLst>
              <a:ext uri="{FF2B5EF4-FFF2-40B4-BE49-F238E27FC236}">
                <a16:creationId xmlns:a16="http://schemas.microsoft.com/office/drawing/2014/main" id="{00000000-0008-0000-0300-0000B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62" name="Group 245">
          <a:extLst>
            <a:ext uri="{FF2B5EF4-FFF2-40B4-BE49-F238E27FC236}">
              <a16:creationId xmlns:a16="http://schemas.microsoft.com/office/drawing/2014/main" id="{00000000-0008-0000-0300-0000B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63" name="Line 246">
            <a:extLst>
              <a:ext uri="{FF2B5EF4-FFF2-40B4-BE49-F238E27FC236}">
                <a16:creationId xmlns:a16="http://schemas.microsoft.com/office/drawing/2014/main" id="{00000000-0008-0000-0300-0000B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4" name="Line 247">
            <a:extLst>
              <a:ext uri="{FF2B5EF4-FFF2-40B4-BE49-F238E27FC236}">
                <a16:creationId xmlns:a16="http://schemas.microsoft.com/office/drawing/2014/main" id="{00000000-0008-0000-0300-0000B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5" name="Line 248">
            <a:extLst>
              <a:ext uri="{FF2B5EF4-FFF2-40B4-BE49-F238E27FC236}">
                <a16:creationId xmlns:a16="http://schemas.microsoft.com/office/drawing/2014/main" id="{00000000-0008-0000-0300-0000B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66" name="Group 249">
          <a:extLst>
            <a:ext uri="{FF2B5EF4-FFF2-40B4-BE49-F238E27FC236}">
              <a16:creationId xmlns:a16="http://schemas.microsoft.com/office/drawing/2014/main" id="{00000000-0008-0000-0300-0000B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67" name="Line 250">
            <a:extLst>
              <a:ext uri="{FF2B5EF4-FFF2-40B4-BE49-F238E27FC236}">
                <a16:creationId xmlns:a16="http://schemas.microsoft.com/office/drawing/2014/main" id="{00000000-0008-0000-0300-0000B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8" name="Line 251">
            <a:extLst>
              <a:ext uri="{FF2B5EF4-FFF2-40B4-BE49-F238E27FC236}">
                <a16:creationId xmlns:a16="http://schemas.microsoft.com/office/drawing/2014/main" id="{00000000-0008-0000-0300-0000B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69" name="Line 252">
            <a:extLst>
              <a:ext uri="{FF2B5EF4-FFF2-40B4-BE49-F238E27FC236}">
                <a16:creationId xmlns:a16="http://schemas.microsoft.com/office/drawing/2014/main" id="{00000000-0008-0000-0300-0000B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70" name="Group 253">
          <a:extLst>
            <a:ext uri="{FF2B5EF4-FFF2-40B4-BE49-F238E27FC236}">
              <a16:creationId xmlns:a16="http://schemas.microsoft.com/office/drawing/2014/main" id="{00000000-0008-0000-0300-0000B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71" name="Line 254">
            <a:extLst>
              <a:ext uri="{FF2B5EF4-FFF2-40B4-BE49-F238E27FC236}">
                <a16:creationId xmlns:a16="http://schemas.microsoft.com/office/drawing/2014/main" id="{00000000-0008-0000-0300-0000B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72" name="Line 255">
            <a:extLst>
              <a:ext uri="{FF2B5EF4-FFF2-40B4-BE49-F238E27FC236}">
                <a16:creationId xmlns:a16="http://schemas.microsoft.com/office/drawing/2014/main" id="{00000000-0008-0000-0300-0000C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73" name="Line 256">
            <a:extLst>
              <a:ext uri="{FF2B5EF4-FFF2-40B4-BE49-F238E27FC236}">
                <a16:creationId xmlns:a16="http://schemas.microsoft.com/office/drawing/2014/main" id="{00000000-0008-0000-0300-0000C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74" name="Group 257">
          <a:extLst>
            <a:ext uri="{FF2B5EF4-FFF2-40B4-BE49-F238E27FC236}">
              <a16:creationId xmlns:a16="http://schemas.microsoft.com/office/drawing/2014/main" id="{00000000-0008-0000-0300-0000C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75" name="Line 258">
            <a:extLst>
              <a:ext uri="{FF2B5EF4-FFF2-40B4-BE49-F238E27FC236}">
                <a16:creationId xmlns:a16="http://schemas.microsoft.com/office/drawing/2014/main" id="{00000000-0008-0000-0300-0000C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76" name="Line 259">
            <a:extLst>
              <a:ext uri="{FF2B5EF4-FFF2-40B4-BE49-F238E27FC236}">
                <a16:creationId xmlns:a16="http://schemas.microsoft.com/office/drawing/2014/main" id="{00000000-0008-0000-0300-0000C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77" name="Line 260">
            <a:extLst>
              <a:ext uri="{FF2B5EF4-FFF2-40B4-BE49-F238E27FC236}">
                <a16:creationId xmlns:a16="http://schemas.microsoft.com/office/drawing/2014/main" id="{00000000-0008-0000-0300-0000C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78" name="Group 261">
          <a:extLst>
            <a:ext uri="{FF2B5EF4-FFF2-40B4-BE49-F238E27FC236}">
              <a16:creationId xmlns:a16="http://schemas.microsoft.com/office/drawing/2014/main" id="{00000000-0008-0000-0300-0000C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79" name="Line 262">
            <a:extLst>
              <a:ext uri="{FF2B5EF4-FFF2-40B4-BE49-F238E27FC236}">
                <a16:creationId xmlns:a16="http://schemas.microsoft.com/office/drawing/2014/main" id="{00000000-0008-0000-0300-0000C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0" name="Line 263">
            <a:extLst>
              <a:ext uri="{FF2B5EF4-FFF2-40B4-BE49-F238E27FC236}">
                <a16:creationId xmlns:a16="http://schemas.microsoft.com/office/drawing/2014/main" id="{00000000-0008-0000-0300-0000C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1" name="Line 264">
            <a:extLst>
              <a:ext uri="{FF2B5EF4-FFF2-40B4-BE49-F238E27FC236}">
                <a16:creationId xmlns:a16="http://schemas.microsoft.com/office/drawing/2014/main" id="{00000000-0008-0000-0300-0000C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82" name="Group 265">
          <a:extLst>
            <a:ext uri="{FF2B5EF4-FFF2-40B4-BE49-F238E27FC236}">
              <a16:creationId xmlns:a16="http://schemas.microsoft.com/office/drawing/2014/main" id="{00000000-0008-0000-0300-0000C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83" name="Line 266">
            <a:extLst>
              <a:ext uri="{FF2B5EF4-FFF2-40B4-BE49-F238E27FC236}">
                <a16:creationId xmlns:a16="http://schemas.microsoft.com/office/drawing/2014/main" id="{00000000-0008-0000-0300-0000C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4" name="Line 267">
            <a:extLst>
              <a:ext uri="{FF2B5EF4-FFF2-40B4-BE49-F238E27FC236}">
                <a16:creationId xmlns:a16="http://schemas.microsoft.com/office/drawing/2014/main" id="{00000000-0008-0000-0300-0000C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5" name="Line 268">
            <a:extLst>
              <a:ext uri="{FF2B5EF4-FFF2-40B4-BE49-F238E27FC236}">
                <a16:creationId xmlns:a16="http://schemas.microsoft.com/office/drawing/2014/main" id="{00000000-0008-0000-0300-0000C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86" name="Group 269">
          <a:extLst>
            <a:ext uri="{FF2B5EF4-FFF2-40B4-BE49-F238E27FC236}">
              <a16:creationId xmlns:a16="http://schemas.microsoft.com/office/drawing/2014/main" id="{00000000-0008-0000-0300-0000C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87" name="Line 270">
            <a:extLst>
              <a:ext uri="{FF2B5EF4-FFF2-40B4-BE49-F238E27FC236}">
                <a16:creationId xmlns:a16="http://schemas.microsoft.com/office/drawing/2014/main" id="{00000000-0008-0000-0300-0000C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8" name="Line 271">
            <a:extLst>
              <a:ext uri="{FF2B5EF4-FFF2-40B4-BE49-F238E27FC236}">
                <a16:creationId xmlns:a16="http://schemas.microsoft.com/office/drawing/2014/main" id="{00000000-0008-0000-0300-0000D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89" name="Line 272">
            <a:extLst>
              <a:ext uri="{FF2B5EF4-FFF2-40B4-BE49-F238E27FC236}">
                <a16:creationId xmlns:a16="http://schemas.microsoft.com/office/drawing/2014/main" id="{00000000-0008-0000-0300-0000D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90" name="Group 273">
          <a:extLst>
            <a:ext uri="{FF2B5EF4-FFF2-40B4-BE49-F238E27FC236}">
              <a16:creationId xmlns:a16="http://schemas.microsoft.com/office/drawing/2014/main" id="{00000000-0008-0000-0300-0000D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91" name="Line 274">
            <a:extLst>
              <a:ext uri="{FF2B5EF4-FFF2-40B4-BE49-F238E27FC236}">
                <a16:creationId xmlns:a16="http://schemas.microsoft.com/office/drawing/2014/main" id="{00000000-0008-0000-0300-0000D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92" name="Line 275">
            <a:extLst>
              <a:ext uri="{FF2B5EF4-FFF2-40B4-BE49-F238E27FC236}">
                <a16:creationId xmlns:a16="http://schemas.microsoft.com/office/drawing/2014/main" id="{00000000-0008-0000-0300-0000D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93" name="Line 276">
            <a:extLst>
              <a:ext uri="{FF2B5EF4-FFF2-40B4-BE49-F238E27FC236}">
                <a16:creationId xmlns:a16="http://schemas.microsoft.com/office/drawing/2014/main" id="{00000000-0008-0000-0300-0000D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94" name="Group 277">
          <a:extLst>
            <a:ext uri="{FF2B5EF4-FFF2-40B4-BE49-F238E27FC236}">
              <a16:creationId xmlns:a16="http://schemas.microsoft.com/office/drawing/2014/main" id="{00000000-0008-0000-0300-0000D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95" name="Line 278">
            <a:extLst>
              <a:ext uri="{FF2B5EF4-FFF2-40B4-BE49-F238E27FC236}">
                <a16:creationId xmlns:a16="http://schemas.microsoft.com/office/drawing/2014/main" id="{00000000-0008-0000-0300-0000D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96" name="Line 279">
            <a:extLst>
              <a:ext uri="{FF2B5EF4-FFF2-40B4-BE49-F238E27FC236}">
                <a16:creationId xmlns:a16="http://schemas.microsoft.com/office/drawing/2014/main" id="{00000000-0008-0000-0300-0000D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97" name="Line 280">
            <a:extLst>
              <a:ext uri="{FF2B5EF4-FFF2-40B4-BE49-F238E27FC236}">
                <a16:creationId xmlns:a16="http://schemas.microsoft.com/office/drawing/2014/main" id="{00000000-0008-0000-0300-0000D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298" name="Group 281">
          <a:extLst>
            <a:ext uri="{FF2B5EF4-FFF2-40B4-BE49-F238E27FC236}">
              <a16:creationId xmlns:a16="http://schemas.microsoft.com/office/drawing/2014/main" id="{00000000-0008-0000-0300-0000D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299" name="Line 282">
            <a:extLst>
              <a:ext uri="{FF2B5EF4-FFF2-40B4-BE49-F238E27FC236}">
                <a16:creationId xmlns:a16="http://schemas.microsoft.com/office/drawing/2014/main" id="{00000000-0008-0000-0300-0000D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0" name="Line 283">
            <a:extLst>
              <a:ext uri="{FF2B5EF4-FFF2-40B4-BE49-F238E27FC236}">
                <a16:creationId xmlns:a16="http://schemas.microsoft.com/office/drawing/2014/main" id="{00000000-0008-0000-0300-0000D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1" name="Line 284">
            <a:extLst>
              <a:ext uri="{FF2B5EF4-FFF2-40B4-BE49-F238E27FC236}">
                <a16:creationId xmlns:a16="http://schemas.microsoft.com/office/drawing/2014/main" id="{00000000-0008-0000-0300-0000D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02" name="Group 285">
          <a:extLst>
            <a:ext uri="{FF2B5EF4-FFF2-40B4-BE49-F238E27FC236}">
              <a16:creationId xmlns:a16="http://schemas.microsoft.com/office/drawing/2014/main" id="{00000000-0008-0000-0300-0000D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03" name="Line 286">
            <a:extLst>
              <a:ext uri="{FF2B5EF4-FFF2-40B4-BE49-F238E27FC236}">
                <a16:creationId xmlns:a16="http://schemas.microsoft.com/office/drawing/2014/main" id="{00000000-0008-0000-0300-0000D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4" name="Line 287">
            <a:extLst>
              <a:ext uri="{FF2B5EF4-FFF2-40B4-BE49-F238E27FC236}">
                <a16:creationId xmlns:a16="http://schemas.microsoft.com/office/drawing/2014/main" id="{00000000-0008-0000-0300-0000E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5" name="Line 288">
            <a:extLst>
              <a:ext uri="{FF2B5EF4-FFF2-40B4-BE49-F238E27FC236}">
                <a16:creationId xmlns:a16="http://schemas.microsoft.com/office/drawing/2014/main" id="{00000000-0008-0000-0300-0000E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06" name="Group 289">
          <a:extLst>
            <a:ext uri="{FF2B5EF4-FFF2-40B4-BE49-F238E27FC236}">
              <a16:creationId xmlns:a16="http://schemas.microsoft.com/office/drawing/2014/main" id="{00000000-0008-0000-0300-0000E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07" name="Line 290">
            <a:extLst>
              <a:ext uri="{FF2B5EF4-FFF2-40B4-BE49-F238E27FC236}">
                <a16:creationId xmlns:a16="http://schemas.microsoft.com/office/drawing/2014/main" id="{00000000-0008-0000-0300-0000E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8" name="Line 291">
            <a:extLst>
              <a:ext uri="{FF2B5EF4-FFF2-40B4-BE49-F238E27FC236}">
                <a16:creationId xmlns:a16="http://schemas.microsoft.com/office/drawing/2014/main" id="{00000000-0008-0000-0300-0000E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9" name="Line 292">
            <a:extLst>
              <a:ext uri="{FF2B5EF4-FFF2-40B4-BE49-F238E27FC236}">
                <a16:creationId xmlns:a16="http://schemas.microsoft.com/office/drawing/2014/main" id="{00000000-0008-0000-0300-0000E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10" name="Group 293">
          <a:extLst>
            <a:ext uri="{FF2B5EF4-FFF2-40B4-BE49-F238E27FC236}">
              <a16:creationId xmlns:a16="http://schemas.microsoft.com/office/drawing/2014/main" id="{00000000-0008-0000-0300-0000E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11" name="Line 294">
            <a:extLst>
              <a:ext uri="{FF2B5EF4-FFF2-40B4-BE49-F238E27FC236}">
                <a16:creationId xmlns:a16="http://schemas.microsoft.com/office/drawing/2014/main" id="{00000000-0008-0000-0300-0000E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12" name="Line 295">
            <a:extLst>
              <a:ext uri="{FF2B5EF4-FFF2-40B4-BE49-F238E27FC236}">
                <a16:creationId xmlns:a16="http://schemas.microsoft.com/office/drawing/2014/main" id="{00000000-0008-0000-0300-0000E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13" name="Line 296">
            <a:extLst>
              <a:ext uri="{FF2B5EF4-FFF2-40B4-BE49-F238E27FC236}">
                <a16:creationId xmlns:a16="http://schemas.microsoft.com/office/drawing/2014/main" id="{00000000-0008-0000-0300-0000E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14" name="Group 297">
          <a:extLst>
            <a:ext uri="{FF2B5EF4-FFF2-40B4-BE49-F238E27FC236}">
              <a16:creationId xmlns:a16="http://schemas.microsoft.com/office/drawing/2014/main" id="{00000000-0008-0000-0300-0000E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15" name="Line 298">
            <a:extLst>
              <a:ext uri="{FF2B5EF4-FFF2-40B4-BE49-F238E27FC236}">
                <a16:creationId xmlns:a16="http://schemas.microsoft.com/office/drawing/2014/main" id="{00000000-0008-0000-0300-0000E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16" name="Line 299">
            <a:extLst>
              <a:ext uri="{FF2B5EF4-FFF2-40B4-BE49-F238E27FC236}">
                <a16:creationId xmlns:a16="http://schemas.microsoft.com/office/drawing/2014/main" id="{00000000-0008-0000-0300-0000E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17" name="Line 300">
            <a:extLst>
              <a:ext uri="{FF2B5EF4-FFF2-40B4-BE49-F238E27FC236}">
                <a16:creationId xmlns:a16="http://schemas.microsoft.com/office/drawing/2014/main" id="{00000000-0008-0000-0300-0000E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18" name="Group 301">
          <a:extLst>
            <a:ext uri="{FF2B5EF4-FFF2-40B4-BE49-F238E27FC236}">
              <a16:creationId xmlns:a16="http://schemas.microsoft.com/office/drawing/2014/main" id="{00000000-0008-0000-0300-0000E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19" name="Line 302">
            <a:extLst>
              <a:ext uri="{FF2B5EF4-FFF2-40B4-BE49-F238E27FC236}">
                <a16:creationId xmlns:a16="http://schemas.microsoft.com/office/drawing/2014/main" id="{00000000-0008-0000-0300-0000E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0" name="Line 303">
            <a:extLst>
              <a:ext uri="{FF2B5EF4-FFF2-40B4-BE49-F238E27FC236}">
                <a16:creationId xmlns:a16="http://schemas.microsoft.com/office/drawing/2014/main" id="{00000000-0008-0000-0300-0000F0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1" name="Line 304">
            <a:extLst>
              <a:ext uri="{FF2B5EF4-FFF2-40B4-BE49-F238E27FC236}">
                <a16:creationId xmlns:a16="http://schemas.microsoft.com/office/drawing/2014/main" id="{00000000-0008-0000-0300-0000F1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22" name="Group 305">
          <a:extLst>
            <a:ext uri="{FF2B5EF4-FFF2-40B4-BE49-F238E27FC236}">
              <a16:creationId xmlns:a16="http://schemas.microsoft.com/office/drawing/2014/main" id="{00000000-0008-0000-0300-0000F2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23" name="Line 306">
            <a:extLst>
              <a:ext uri="{FF2B5EF4-FFF2-40B4-BE49-F238E27FC236}">
                <a16:creationId xmlns:a16="http://schemas.microsoft.com/office/drawing/2014/main" id="{00000000-0008-0000-0300-0000F3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4" name="Line 307">
            <a:extLst>
              <a:ext uri="{FF2B5EF4-FFF2-40B4-BE49-F238E27FC236}">
                <a16:creationId xmlns:a16="http://schemas.microsoft.com/office/drawing/2014/main" id="{00000000-0008-0000-0300-0000F4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5" name="Line 308">
            <a:extLst>
              <a:ext uri="{FF2B5EF4-FFF2-40B4-BE49-F238E27FC236}">
                <a16:creationId xmlns:a16="http://schemas.microsoft.com/office/drawing/2014/main" id="{00000000-0008-0000-0300-0000F5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26" name="Group 309">
          <a:extLst>
            <a:ext uri="{FF2B5EF4-FFF2-40B4-BE49-F238E27FC236}">
              <a16:creationId xmlns:a16="http://schemas.microsoft.com/office/drawing/2014/main" id="{00000000-0008-0000-0300-0000F6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27" name="Line 310">
            <a:extLst>
              <a:ext uri="{FF2B5EF4-FFF2-40B4-BE49-F238E27FC236}">
                <a16:creationId xmlns:a16="http://schemas.microsoft.com/office/drawing/2014/main" id="{00000000-0008-0000-0300-0000F7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8" name="Line 311">
            <a:extLst>
              <a:ext uri="{FF2B5EF4-FFF2-40B4-BE49-F238E27FC236}">
                <a16:creationId xmlns:a16="http://schemas.microsoft.com/office/drawing/2014/main" id="{00000000-0008-0000-0300-0000F8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9" name="Line 312">
            <a:extLst>
              <a:ext uri="{FF2B5EF4-FFF2-40B4-BE49-F238E27FC236}">
                <a16:creationId xmlns:a16="http://schemas.microsoft.com/office/drawing/2014/main" id="{00000000-0008-0000-0300-0000F9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30" name="Group 313">
          <a:extLst>
            <a:ext uri="{FF2B5EF4-FFF2-40B4-BE49-F238E27FC236}">
              <a16:creationId xmlns:a16="http://schemas.microsoft.com/office/drawing/2014/main" id="{00000000-0008-0000-0300-0000FA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31" name="Line 314">
            <a:extLst>
              <a:ext uri="{FF2B5EF4-FFF2-40B4-BE49-F238E27FC236}">
                <a16:creationId xmlns:a16="http://schemas.microsoft.com/office/drawing/2014/main" id="{00000000-0008-0000-0300-0000FB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32" name="Line 315">
            <a:extLst>
              <a:ext uri="{FF2B5EF4-FFF2-40B4-BE49-F238E27FC236}">
                <a16:creationId xmlns:a16="http://schemas.microsoft.com/office/drawing/2014/main" id="{00000000-0008-0000-0300-0000FC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33" name="Line 316">
            <a:extLst>
              <a:ext uri="{FF2B5EF4-FFF2-40B4-BE49-F238E27FC236}">
                <a16:creationId xmlns:a16="http://schemas.microsoft.com/office/drawing/2014/main" id="{00000000-0008-0000-0300-0000FD37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34" name="Group 317">
          <a:extLst>
            <a:ext uri="{FF2B5EF4-FFF2-40B4-BE49-F238E27FC236}">
              <a16:creationId xmlns:a16="http://schemas.microsoft.com/office/drawing/2014/main" id="{00000000-0008-0000-0300-0000FE37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35" name="Line 318">
            <a:extLst>
              <a:ext uri="{FF2B5EF4-FFF2-40B4-BE49-F238E27FC236}">
                <a16:creationId xmlns:a16="http://schemas.microsoft.com/office/drawing/2014/main" id="{00000000-0008-0000-0300-0000FF37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36" name="Line 319">
            <a:extLst>
              <a:ext uri="{FF2B5EF4-FFF2-40B4-BE49-F238E27FC236}">
                <a16:creationId xmlns:a16="http://schemas.microsoft.com/office/drawing/2014/main" id="{00000000-0008-0000-0300-00000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37" name="Line 320">
            <a:extLst>
              <a:ext uri="{FF2B5EF4-FFF2-40B4-BE49-F238E27FC236}">
                <a16:creationId xmlns:a16="http://schemas.microsoft.com/office/drawing/2014/main" id="{00000000-0008-0000-0300-00000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38" name="Group 321">
          <a:extLst>
            <a:ext uri="{FF2B5EF4-FFF2-40B4-BE49-F238E27FC236}">
              <a16:creationId xmlns:a16="http://schemas.microsoft.com/office/drawing/2014/main" id="{00000000-0008-0000-0300-00000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39" name="Line 322">
            <a:extLst>
              <a:ext uri="{FF2B5EF4-FFF2-40B4-BE49-F238E27FC236}">
                <a16:creationId xmlns:a16="http://schemas.microsoft.com/office/drawing/2014/main" id="{00000000-0008-0000-0300-00000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0" name="Line 323">
            <a:extLst>
              <a:ext uri="{FF2B5EF4-FFF2-40B4-BE49-F238E27FC236}">
                <a16:creationId xmlns:a16="http://schemas.microsoft.com/office/drawing/2014/main" id="{00000000-0008-0000-0300-00000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1" name="Line 324">
            <a:extLst>
              <a:ext uri="{FF2B5EF4-FFF2-40B4-BE49-F238E27FC236}">
                <a16:creationId xmlns:a16="http://schemas.microsoft.com/office/drawing/2014/main" id="{00000000-0008-0000-0300-00000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42" name="Group 325">
          <a:extLst>
            <a:ext uri="{FF2B5EF4-FFF2-40B4-BE49-F238E27FC236}">
              <a16:creationId xmlns:a16="http://schemas.microsoft.com/office/drawing/2014/main" id="{00000000-0008-0000-0300-00000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43" name="Line 326">
            <a:extLst>
              <a:ext uri="{FF2B5EF4-FFF2-40B4-BE49-F238E27FC236}">
                <a16:creationId xmlns:a16="http://schemas.microsoft.com/office/drawing/2014/main" id="{00000000-0008-0000-0300-00000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4" name="Line 327">
            <a:extLst>
              <a:ext uri="{FF2B5EF4-FFF2-40B4-BE49-F238E27FC236}">
                <a16:creationId xmlns:a16="http://schemas.microsoft.com/office/drawing/2014/main" id="{00000000-0008-0000-0300-00000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5" name="Line 328">
            <a:extLst>
              <a:ext uri="{FF2B5EF4-FFF2-40B4-BE49-F238E27FC236}">
                <a16:creationId xmlns:a16="http://schemas.microsoft.com/office/drawing/2014/main" id="{00000000-0008-0000-0300-00000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46" name="Group 329">
          <a:extLst>
            <a:ext uri="{FF2B5EF4-FFF2-40B4-BE49-F238E27FC236}">
              <a16:creationId xmlns:a16="http://schemas.microsoft.com/office/drawing/2014/main" id="{00000000-0008-0000-0300-00000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47" name="Line 330">
            <a:extLst>
              <a:ext uri="{FF2B5EF4-FFF2-40B4-BE49-F238E27FC236}">
                <a16:creationId xmlns:a16="http://schemas.microsoft.com/office/drawing/2014/main" id="{00000000-0008-0000-0300-00000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8" name="Line 331">
            <a:extLst>
              <a:ext uri="{FF2B5EF4-FFF2-40B4-BE49-F238E27FC236}">
                <a16:creationId xmlns:a16="http://schemas.microsoft.com/office/drawing/2014/main" id="{00000000-0008-0000-0300-00000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49" name="Line 332">
            <a:extLst>
              <a:ext uri="{FF2B5EF4-FFF2-40B4-BE49-F238E27FC236}">
                <a16:creationId xmlns:a16="http://schemas.microsoft.com/office/drawing/2014/main" id="{00000000-0008-0000-0300-00000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50" name="Group 333">
          <a:extLst>
            <a:ext uri="{FF2B5EF4-FFF2-40B4-BE49-F238E27FC236}">
              <a16:creationId xmlns:a16="http://schemas.microsoft.com/office/drawing/2014/main" id="{00000000-0008-0000-0300-00000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51" name="Line 334">
            <a:extLst>
              <a:ext uri="{FF2B5EF4-FFF2-40B4-BE49-F238E27FC236}">
                <a16:creationId xmlns:a16="http://schemas.microsoft.com/office/drawing/2014/main" id="{00000000-0008-0000-0300-00000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52" name="Line 335">
            <a:extLst>
              <a:ext uri="{FF2B5EF4-FFF2-40B4-BE49-F238E27FC236}">
                <a16:creationId xmlns:a16="http://schemas.microsoft.com/office/drawing/2014/main" id="{00000000-0008-0000-0300-00001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53" name="Line 336">
            <a:extLst>
              <a:ext uri="{FF2B5EF4-FFF2-40B4-BE49-F238E27FC236}">
                <a16:creationId xmlns:a16="http://schemas.microsoft.com/office/drawing/2014/main" id="{00000000-0008-0000-0300-00001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54" name="Group 337">
          <a:extLst>
            <a:ext uri="{FF2B5EF4-FFF2-40B4-BE49-F238E27FC236}">
              <a16:creationId xmlns:a16="http://schemas.microsoft.com/office/drawing/2014/main" id="{00000000-0008-0000-0300-00001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55" name="Line 338">
            <a:extLst>
              <a:ext uri="{FF2B5EF4-FFF2-40B4-BE49-F238E27FC236}">
                <a16:creationId xmlns:a16="http://schemas.microsoft.com/office/drawing/2014/main" id="{00000000-0008-0000-0300-00001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56" name="Line 339">
            <a:extLst>
              <a:ext uri="{FF2B5EF4-FFF2-40B4-BE49-F238E27FC236}">
                <a16:creationId xmlns:a16="http://schemas.microsoft.com/office/drawing/2014/main" id="{00000000-0008-0000-0300-00001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57" name="Line 340">
            <a:extLst>
              <a:ext uri="{FF2B5EF4-FFF2-40B4-BE49-F238E27FC236}">
                <a16:creationId xmlns:a16="http://schemas.microsoft.com/office/drawing/2014/main" id="{00000000-0008-0000-0300-00001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58" name="Group 341">
          <a:extLst>
            <a:ext uri="{FF2B5EF4-FFF2-40B4-BE49-F238E27FC236}">
              <a16:creationId xmlns:a16="http://schemas.microsoft.com/office/drawing/2014/main" id="{00000000-0008-0000-0300-00001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59" name="Line 342">
            <a:extLst>
              <a:ext uri="{FF2B5EF4-FFF2-40B4-BE49-F238E27FC236}">
                <a16:creationId xmlns:a16="http://schemas.microsoft.com/office/drawing/2014/main" id="{00000000-0008-0000-0300-00001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0" name="Line 343">
            <a:extLst>
              <a:ext uri="{FF2B5EF4-FFF2-40B4-BE49-F238E27FC236}">
                <a16:creationId xmlns:a16="http://schemas.microsoft.com/office/drawing/2014/main" id="{00000000-0008-0000-0300-00001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1" name="Line 344">
            <a:extLst>
              <a:ext uri="{FF2B5EF4-FFF2-40B4-BE49-F238E27FC236}">
                <a16:creationId xmlns:a16="http://schemas.microsoft.com/office/drawing/2014/main" id="{00000000-0008-0000-0300-00001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62" name="Group 345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63" name="Line 346">
            <a:extLst>
              <a:ext uri="{FF2B5EF4-FFF2-40B4-BE49-F238E27FC236}">
                <a16:creationId xmlns:a16="http://schemas.microsoft.com/office/drawing/2014/main" id="{00000000-0008-0000-0300-00001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4" name="Line 347">
            <a:extLst>
              <a:ext uri="{FF2B5EF4-FFF2-40B4-BE49-F238E27FC236}">
                <a16:creationId xmlns:a16="http://schemas.microsoft.com/office/drawing/2014/main" id="{00000000-0008-0000-0300-00001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5" name="Line 348">
            <a:extLst>
              <a:ext uri="{FF2B5EF4-FFF2-40B4-BE49-F238E27FC236}">
                <a16:creationId xmlns:a16="http://schemas.microsoft.com/office/drawing/2014/main" id="{00000000-0008-0000-0300-00001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66" name="Group 349">
          <a:extLst>
            <a:ext uri="{FF2B5EF4-FFF2-40B4-BE49-F238E27FC236}">
              <a16:creationId xmlns:a16="http://schemas.microsoft.com/office/drawing/2014/main" id="{00000000-0008-0000-0300-00001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67" name="Line 350">
            <a:extLst>
              <a:ext uri="{FF2B5EF4-FFF2-40B4-BE49-F238E27FC236}">
                <a16:creationId xmlns:a16="http://schemas.microsoft.com/office/drawing/2014/main" id="{00000000-0008-0000-0300-00001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8" name="Line 351">
            <a:extLst>
              <a:ext uri="{FF2B5EF4-FFF2-40B4-BE49-F238E27FC236}">
                <a16:creationId xmlns:a16="http://schemas.microsoft.com/office/drawing/2014/main" id="{00000000-0008-0000-0300-00002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69" name="Line 352">
            <a:extLst>
              <a:ext uri="{FF2B5EF4-FFF2-40B4-BE49-F238E27FC236}">
                <a16:creationId xmlns:a16="http://schemas.microsoft.com/office/drawing/2014/main" id="{00000000-0008-0000-0300-00002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70" name="Group 353">
          <a:extLst>
            <a:ext uri="{FF2B5EF4-FFF2-40B4-BE49-F238E27FC236}">
              <a16:creationId xmlns:a16="http://schemas.microsoft.com/office/drawing/2014/main" id="{00000000-0008-0000-0300-00002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71" name="Line 354">
            <a:extLst>
              <a:ext uri="{FF2B5EF4-FFF2-40B4-BE49-F238E27FC236}">
                <a16:creationId xmlns:a16="http://schemas.microsoft.com/office/drawing/2014/main" id="{00000000-0008-0000-0300-00002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72" name="Line 355">
            <a:extLst>
              <a:ext uri="{FF2B5EF4-FFF2-40B4-BE49-F238E27FC236}">
                <a16:creationId xmlns:a16="http://schemas.microsoft.com/office/drawing/2014/main" id="{00000000-0008-0000-0300-00002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73" name="Line 356">
            <a:extLst>
              <a:ext uri="{FF2B5EF4-FFF2-40B4-BE49-F238E27FC236}">
                <a16:creationId xmlns:a16="http://schemas.microsoft.com/office/drawing/2014/main" id="{00000000-0008-0000-0300-00002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74" name="Group 357">
          <a:extLst>
            <a:ext uri="{FF2B5EF4-FFF2-40B4-BE49-F238E27FC236}">
              <a16:creationId xmlns:a16="http://schemas.microsoft.com/office/drawing/2014/main" id="{00000000-0008-0000-0300-00002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75" name="Line 358">
            <a:extLst>
              <a:ext uri="{FF2B5EF4-FFF2-40B4-BE49-F238E27FC236}">
                <a16:creationId xmlns:a16="http://schemas.microsoft.com/office/drawing/2014/main" id="{00000000-0008-0000-0300-00002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76" name="Line 359">
            <a:extLst>
              <a:ext uri="{FF2B5EF4-FFF2-40B4-BE49-F238E27FC236}">
                <a16:creationId xmlns:a16="http://schemas.microsoft.com/office/drawing/2014/main" id="{00000000-0008-0000-0300-00002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77" name="Line 360">
            <a:extLst>
              <a:ext uri="{FF2B5EF4-FFF2-40B4-BE49-F238E27FC236}">
                <a16:creationId xmlns:a16="http://schemas.microsoft.com/office/drawing/2014/main" id="{00000000-0008-0000-0300-00002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78" name="Group 361">
          <a:extLst>
            <a:ext uri="{FF2B5EF4-FFF2-40B4-BE49-F238E27FC236}">
              <a16:creationId xmlns:a16="http://schemas.microsoft.com/office/drawing/2014/main" id="{00000000-0008-0000-0300-00002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79" name="Line 362">
            <a:extLst>
              <a:ext uri="{FF2B5EF4-FFF2-40B4-BE49-F238E27FC236}">
                <a16:creationId xmlns:a16="http://schemas.microsoft.com/office/drawing/2014/main" id="{00000000-0008-0000-0300-00002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0" name="Line 363">
            <a:extLst>
              <a:ext uri="{FF2B5EF4-FFF2-40B4-BE49-F238E27FC236}">
                <a16:creationId xmlns:a16="http://schemas.microsoft.com/office/drawing/2014/main" id="{00000000-0008-0000-0300-00002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1" name="Line 364">
            <a:extLst>
              <a:ext uri="{FF2B5EF4-FFF2-40B4-BE49-F238E27FC236}">
                <a16:creationId xmlns:a16="http://schemas.microsoft.com/office/drawing/2014/main" id="{00000000-0008-0000-0300-00002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82" name="Group 365">
          <a:extLst>
            <a:ext uri="{FF2B5EF4-FFF2-40B4-BE49-F238E27FC236}">
              <a16:creationId xmlns:a16="http://schemas.microsoft.com/office/drawing/2014/main" id="{00000000-0008-0000-0300-00002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83" name="Line 366">
            <a:extLst>
              <a:ext uri="{FF2B5EF4-FFF2-40B4-BE49-F238E27FC236}">
                <a16:creationId xmlns:a16="http://schemas.microsoft.com/office/drawing/2014/main" id="{00000000-0008-0000-0300-00002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4" name="Line 367">
            <a:extLst>
              <a:ext uri="{FF2B5EF4-FFF2-40B4-BE49-F238E27FC236}">
                <a16:creationId xmlns:a16="http://schemas.microsoft.com/office/drawing/2014/main" id="{00000000-0008-0000-0300-00003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5" name="Line 368">
            <a:extLst>
              <a:ext uri="{FF2B5EF4-FFF2-40B4-BE49-F238E27FC236}">
                <a16:creationId xmlns:a16="http://schemas.microsoft.com/office/drawing/2014/main" id="{00000000-0008-0000-0300-00003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86" name="Group 369">
          <a:extLst>
            <a:ext uri="{FF2B5EF4-FFF2-40B4-BE49-F238E27FC236}">
              <a16:creationId xmlns:a16="http://schemas.microsoft.com/office/drawing/2014/main" id="{00000000-0008-0000-0300-00003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87" name="Line 370">
            <a:extLst>
              <a:ext uri="{FF2B5EF4-FFF2-40B4-BE49-F238E27FC236}">
                <a16:creationId xmlns:a16="http://schemas.microsoft.com/office/drawing/2014/main" id="{00000000-0008-0000-0300-00003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8" name="Line 371">
            <a:extLst>
              <a:ext uri="{FF2B5EF4-FFF2-40B4-BE49-F238E27FC236}">
                <a16:creationId xmlns:a16="http://schemas.microsoft.com/office/drawing/2014/main" id="{00000000-0008-0000-0300-00003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89" name="Line 372">
            <a:extLst>
              <a:ext uri="{FF2B5EF4-FFF2-40B4-BE49-F238E27FC236}">
                <a16:creationId xmlns:a16="http://schemas.microsoft.com/office/drawing/2014/main" id="{00000000-0008-0000-0300-00003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90" name="Group 373">
          <a:extLst>
            <a:ext uri="{FF2B5EF4-FFF2-40B4-BE49-F238E27FC236}">
              <a16:creationId xmlns:a16="http://schemas.microsoft.com/office/drawing/2014/main" id="{00000000-0008-0000-0300-00003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91" name="Line 374">
            <a:extLst>
              <a:ext uri="{FF2B5EF4-FFF2-40B4-BE49-F238E27FC236}">
                <a16:creationId xmlns:a16="http://schemas.microsoft.com/office/drawing/2014/main" id="{00000000-0008-0000-0300-00003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92" name="Line 375">
            <a:extLst>
              <a:ext uri="{FF2B5EF4-FFF2-40B4-BE49-F238E27FC236}">
                <a16:creationId xmlns:a16="http://schemas.microsoft.com/office/drawing/2014/main" id="{00000000-0008-0000-0300-00003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93" name="Line 376">
            <a:extLst>
              <a:ext uri="{FF2B5EF4-FFF2-40B4-BE49-F238E27FC236}">
                <a16:creationId xmlns:a16="http://schemas.microsoft.com/office/drawing/2014/main" id="{00000000-0008-0000-0300-00003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94" name="Group 377">
          <a:extLst>
            <a:ext uri="{FF2B5EF4-FFF2-40B4-BE49-F238E27FC236}">
              <a16:creationId xmlns:a16="http://schemas.microsoft.com/office/drawing/2014/main" id="{00000000-0008-0000-0300-00003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95" name="Line 378">
            <a:extLst>
              <a:ext uri="{FF2B5EF4-FFF2-40B4-BE49-F238E27FC236}">
                <a16:creationId xmlns:a16="http://schemas.microsoft.com/office/drawing/2014/main" id="{00000000-0008-0000-0300-00003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96" name="Line 379">
            <a:extLst>
              <a:ext uri="{FF2B5EF4-FFF2-40B4-BE49-F238E27FC236}">
                <a16:creationId xmlns:a16="http://schemas.microsoft.com/office/drawing/2014/main" id="{00000000-0008-0000-0300-00003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97" name="Line 380">
            <a:extLst>
              <a:ext uri="{FF2B5EF4-FFF2-40B4-BE49-F238E27FC236}">
                <a16:creationId xmlns:a16="http://schemas.microsoft.com/office/drawing/2014/main" id="{00000000-0008-0000-0300-00003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398" name="Group 381">
          <a:extLst>
            <a:ext uri="{FF2B5EF4-FFF2-40B4-BE49-F238E27FC236}">
              <a16:creationId xmlns:a16="http://schemas.microsoft.com/office/drawing/2014/main" id="{00000000-0008-0000-0300-00003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399" name="Line 382">
            <a:extLst>
              <a:ext uri="{FF2B5EF4-FFF2-40B4-BE49-F238E27FC236}">
                <a16:creationId xmlns:a16="http://schemas.microsoft.com/office/drawing/2014/main" id="{00000000-0008-0000-0300-00003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0" name="Line 383">
            <a:extLst>
              <a:ext uri="{FF2B5EF4-FFF2-40B4-BE49-F238E27FC236}">
                <a16:creationId xmlns:a16="http://schemas.microsoft.com/office/drawing/2014/main" id="{00000000-0008-0000-0300-00004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1" name="Line 384">
            <a:extLst>
              <a:ext uri="{FF2B5EF4-FFF2-40B4-BE49-F238E27FC236}">
                <a16:creationId xmlns:a16="http://schemas.microsoft.com/office/drawing/2014/main" id="{00000000-0008-0000-0300-00004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02" name="Group 385">
          <a:extLst>
            <a:ext uri="{FF2B5EF4-FFF2-40B4-BE49-F238E27FC236}">
              <a16:creationId xmlns:a16="http://schemas.microsoft.com/office/drawing/2014/main" id="{00000000-0008-0000-0300-00004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03" name="Line 386">
            <a:extLst>
              <a:ext uri="{FF2B5EF4-FFF2-40B4-BE49-F238E27FC236}">
                <a16:creationId xmlns:a16="http://schemas.microsoft.com/office/drawing/2014/main" id="{00000000-0008-0000-0300-00004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4" name="Line 387">
            <a:extLst>
              <a:ext uri="{FF2B5EF4-FFF2-40B4-BE49-F238E27FC236}">
                <a16:creationId xmlns:a16="http://schemas.microsoft.com/office/drawing/2014/main" id="{00000000-0008-0000-0300-00004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5" name="Line 388">
            <a:extLst>
              <a:ext uri="{FF2B5EF4-FFF2-40B4-BE49-F238E27FC236}">
                <a16:creationId xmlns:a16="http://schemas.microsoft.com/office/drawing/2014/main" id="{00000000-0008-0000-0300-00004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06" name="Group 389">
          <a:extLst>
            <a:ext uri="{FF2B5EF4-FFF2-40B4-BE49-F238E27FC236}">
              <a16:creationId xmlns:a16="http://schemas.microsoft.com/office/drawing/2014/main" id="{00000000-0008-0000-0300-00004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07" name="Line 390">
            <a:extLst>
              <a:ext uri="{FF2B5EF4-FFF2-40B4-BE49-F238E27FC236}">
                <a16:creationId xmlns:a16="http://schemas.microsoft.com/office/drawing/2014/main" id="{00000000-0008-0000-0300-00004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8" name="Line 391">
            <a:extLst>
              <a:ext uri="{FF2B5EF4-FFF2-40B4-BE49-F238E27FC236}">
                <a16:creationId xmlns:a16="http://schemas.microsoft.com/office/drawing/2014/main" id="{00000000-0008-0000-0300-00004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09" name="Line 392">
            <a:extLst>
              <a:ext uri="{FF2B5EF4-FFF2-40B4-BE49-F238E27FC236}">
                <a16:creationId xmlns:a16="http://schemas.microsoft.com/office/drawing/2014/main" id="{00000000-0008-0000-0300-00004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10" name="Group 393">
          <a:extLst>
            <a:ext uri="{FF2B5EF4-FFF2-40B4-BE49-F238E27FC236}">
              <a16:creationId xmlns:a16="http://schemas.microsoft.com/office/drawing/2014/main" id="{00000000-0008-0000-0300-00004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11" name="Line 394">
            <a:extLst>
              <a:ext uri="{FF2B5EF4-FFF2-40B4-BE49-F238E27FC236}">
                <a16:creationId xmlns:a16="http://schemas.microsoft.com/office/drawing/2014/main" id="{00000000-0008-0000-0300-00004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12" name="Line 395">
            <a:extLst>
              <a:ext uri="{FF2B5EF4-FFF2-40B4-BE49-F238E27FC236}">
                <a16:creationId xmlns:a16="http://schemas.microsoft.com/office/drawing/2014/main" id="{00000000-0008-0000-0300-00004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13" name="Line 396">
            <a:extLst>
              <a:ext uri="{FF2B5EF4-FFF2-40B4-BE49-F238E27FC236}">
                <a16:creationId xmlns:a16="http://schemas.microsoft.com/office/drawing/2014/main" id="{00000000-0008-0000-0300-00004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14" name="Group 397">
          <a:extLst>
            <a:ext uri="{FF2B5EF4-FFF2-40B4-BE49-F238E27FC236}">
              <a16:creationId xmlns:a16="http://schemas.microsoft.com/office/drawing/2014/main" id="{00000000-0008-0000-0300-00004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15" name="Line 398">
            <a:extLst>
              <a:ext uri="{FF2B5EF4-FFF2-40B4-BE49-F238E27FC236}">
                <a16:creationId xmlns:a16="http://schemas.microsoft.com/office/drawing/2014/main" id="{00000000-0008-0000-0300-00004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16" name="Line 399">
            <a:extLst>
              <a:ext uri="{FF2B5EF4-FFF2-40B4-BE49-F238E27FC236}">
                <a16:creationId xmlns:a16="http://schemas.microsoft.com/office/drawing/2014/main" id="{00000000-0008-0000-0300-00005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17" name="Line 400">
            <a:extLst>
              <a:ext uri="{FF2B5EF4-FFF2-40B4-BE49-F238E27FC236}">
                <a16:creationId xmlns:a16="http://schemas.microsoft.com/office/drawing/2014/main" id="{00000000-0008-0000-0300-00005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18" name="Group 401">
          <a:extLst>
            <a:ext uri="{FF2B5EF4-FFF2-40B4-BE49-F238E27FC236}">
              <a16:creationId xmlns:a16="http://schemas.microsoft.com/office/drawing/2014/main" id="{00000000-0008-0000-0300-00005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19" name="Line 402">
            <a:extLst>
              <a:ext uri="{FF2B5EF4-FFF2-40B4-BE49-F238E27FC236}">
                <a16:creationId xmlns:a16="http://schemas.microsoft.com/office/drawing/2014/main" id="{00000000-0008-0000-0300-00005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0" name="Line 403">
            <a:extLst>
              <a:ext uri="{FF2B5EF4-FFF2-40B4-BE49-F238E27FC236}">
                <a16:creationId xmlns:a16="http://schemas.microsoft.com/office/drawing/2014/main" id="{00000000-0008-0000-0300-00005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1" name="Line 404">
            <a:extLst>
              <a:ext uri="{FF2B5EF4-FFF2-40B4-BE49-F238E27FC236}">
                <a16:creationId xmlns:a16="http://schemas.microsoft.com/office/drawing/2014/main" id="{00000000-0008-0000-0300-00005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22" name="Group 405">
          <a:extLst>
            <a:ext uri="{FF2B5EF4-FFF2-40B4-BE49-F238E27FC236}">
              <a16:creationId xmlns:a16="http://schemas.microsoft.com/office/drawing/2014/main" id="{00000000-0008-0000-0300-00005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23" name="Line 406">
            <a:extLst>
              <a:ext uri="{FF2B5EF4-FFF2-40B4-BE49-F238E27FC236}">
                <a16:creationId xmlns:a16="http://schemas.microsoft.com/office/drawing/2014/main" id="{00000000-0008-0000-0300-00005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4" name="Line 407">
            <a:extLst>
              <a:ext uri="{FF2B5EF4-FFF2-40B4-BE49-F238E27FC236}">
                <a16:creationId xmlns:a16="http://schemas.microsoft.com/office/drawing/2014/main" id="{00000000-0008-0000-0300-00005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5" name="Line 408">
            <a:extLst>
              <a:ext uri="{FF2B5EF4-FFF2-40B4-BE49-F238E27FC236}">
                <a16:creationId xmlns:a16="http://schemas.microsoft.com/office/drawing/2014/main" id="{00000000-0008-0000-0300-00005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26" name="Group 409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27" name="Line 410">
            <a:extLst>
              <a:ext uri="{FF2B5EF4-FFF2-40B4-BE49-F238E27FC236}">
                <a16:creationId xmlns:a16="http://schemas.microsoft.com/office/drawing/2014/main" id="{00000000-0008-0000-0300-00005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8" name="Line 411">
            <a:extLst>
              <a:ext uri="{FF2B5EF4-FFF2-40B4-BE49-F238E27FC236}">
                <a16:creationId xmlns:a16="http://schemas.microsoft.com/office/drawing/2014/main" id="{00000000-0008-0000-0300-00005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29" name="Line 412">
            <a:extLst>
              <a:ext uri="{FF2B5EF4-FFF2-40B4-BE49-F238E27FC236}">
                <a16:creationId xmlns:a16="http://schemas.microsoft.com/office/drawing/2014/main" id="{00000000-0008-0000-0300-00005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30" name="Group 413">
          <a:extLst>
            <a:ext uri="{FF2B5EF4-FFF2-40B4-BE49-F238E27FC236}">
              <a16:creationId xmlns:a16="http://schemas.microsoft.com/office/drawing/2014/main" id="{00000000-0008-0000-0300-00005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31" name="Line 414">
            <a:extLst>
              <a:ext uri="{FF2B5EF4-FFF2-40B4-BE49-F238E27FC236}">
                <a16:creationId xmlns:a16="http://schemas.microsoft.com/office/drawing/2014/main" id="{00000000-0008-0000-0300-00005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32" name="Line 415">
            <a:extLst>
              <a:ext uri="{FF2B5EF4-FFF2-40B4-BE49-F238E27FC236}">
                <a16:creationId xmlns:a16="http://schemas.microsoft.com/office/drawing/2014/main" id="{00000000-0008-0000-0300-00006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33" name="Line 416">
            <a:extLst>
              <a:ext uri="{FF2B5EF4-FFF2-40B4-BE49-F238E27FC236}">
                <a16:creationId xmlns:a16="http://schemas.microsoft.com/office/drawing/2014/main" id="{00000000-0008-0000-0300-00006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34" name="Group 417">
          <a:extLst>
            <a:ext uri="{FF2B5EF4-FFF2-40B4-BE49-F238E27FC236}">
              <a16:creationId xmlns:a16="http://schemas.microsoft.com/office/drawing/2014/main" id="{00000000-0008-0000-0300-00006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35" name="Line 418">
            <a:extLst>
              <a:ext uri="{FF2B5EF4-FFF2-40B4-BE49-F238E27FC236}">
                <a16:creationId xmlns:a16="http://schemas.microsoft.com/office/drawing/2014/main" id="{00000000-0008-0000-0300-00006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36" name="Line 419">
            <a:extLst>
              <a:ext uri="{FF2B5EF4-FFF2-40B4-BE49-F238E27FC236}">
                <a16:creationId xmlns:a16="http://schemas.microsoft.com/office/drawing/2014/main" id="{00000000-0008-0000-0300-00006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37" name="Line 420">
            <a:extLst>
              <a:ext uri="{FF2B5EF4-FFF2-40B4-BE49-F238E27FC236}">
                <a16:creationId xmlns:a16="http://schemas.microsoft.com/office/drawing/2014/main" id="{00000000-0008-0000-0300-00006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38" name="Group 421">
          <a:extLst>
            <a:ext uri="{FF2B5EF4-FFF2-40B4-BE49-F238E27FC236}">
              <a16:creationId xmlns:a16="http://schemas.microsoft.com/office/drawing/2014/main" id="{00000000-0008-0000-0300-00006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39" name="Line 422">
            <a:extLst>
              <a:ext uri="{FF2B5EF4-FFF2-40B4-BE49-F238E27FC236}">
                <a16:creationId xmlns:a16="http://schemas.microsoft.com/office/drawing/2014/main" id="{00000000-0008-0000-0300-00006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0" name="Line 423">
            <a:extLst>
              <a:ext uri="{FF2B5EF4-FFF2-40B4-BE49-F238E27FC236}">
                <a16:creationId xmlns:a16="http://schemas.microsoft.com/office/drawing/2014/main" id="{00000000-0008-0000-0300-00006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1" name="Line 424">
            <a:extLst>
              <a:ext uri="{FF2B5EF4-FFF2-40B4-BE49-F238E27FC236}">
                <a16:creationId xmlns:a16="http://schemas.microsoft.com/office/drawing/2014/main" id="{00000000-0008-0000-0300-00006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42" name="Group 425">
          <a:extLst>
            <a:ext uri="{FF2B5EF4-FFF2-40B4-BE49-F238E27FC236}">
              <a16:creationId xmlns:a16="http://schemas.microsoft.com/office/drawing/2014/main" id="{00000000-0008-0000-0300-00006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43" name="Line 426">
            <a:extLst>
              <a:ext uri="{FF2B5EF4-FFF2-40B4-BE49-F238E27FC236}">
                <a16:creationId xmlns:a16="http://schemas.microsoft.com/office/drawing/2014/main" id="{00000000-0008-0000-0300-00006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4" name="Line 427">
            <a:extLst>
              <a:ext uri="{FF2B5EF4-FFF2-40B4-BE49-F238E27FC236}">
                <a16:creationId xmlns:a16="http://schemas.microsoft.com/office/drawing/2014/main" id="{00000000-0008-0000-0300-00006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5" name="Line 428">
            <a:extLst>
              <a:ext uri="{FF2B5EF4-FFF2-40B4-BE49-F238E27FC236}">
                <a16:creationId xmlns:a16="http://schemas.microsoft.com/office/drawing/2014/main" id="{00000000-0008-0000-0300-00006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46" name="Group 429">
          <a:extLst>
            <a:ext uri="{FF2B5EF4-FFF2-40B4-BE49-F238E27FC236}">
              <a16:creationId xmlns:a16="http://schemas.microsoft.com/office/drawing/2014/main" id="{00000000-0008-0000-0300-00006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47" name="Line 430">
            <a:extLst>
              <a:ext uri="{FF2B5EF4-FFF2-40B4-BE49-F238E27FC236}">
                <a16:creationId xmlns:a16="http://schemas.microsoft.com/office/drawing/2014/main" id="{00000000-0008-0000-0300-00006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8" name="Line 431">
            <a:extLst>
              <a:ext uri="{FF2B5EF4-FFF2-40B4-BE49-F238E27FC236}">
                <a16:creationId xmlns:a16="http://schemas.microsoft.com/office/drawing/2014/main" id="{00000000-0008-0000-0300-00007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49" name="Line 432">
            <a:extLst>
              <a:ext uri="{FF2B5EF4-FFF2-40B4-BE49-F238E27FC236}">
                <a16:creationId xmlns:a16="http://schemas.microsoft.com/office/drawing/2014/main" id="{00000000-0008-0000-0300-00007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50" name="Group 433">
          <a:extLst>
            <a:ext uri="{FF2B5EF4-FFF2-40B4-BE49-F238E27FC236}">
              <a16:creationId xmlns:a16="http://schemas.microsoft.com/office/drawing/2014/main" id="{00000000-0008-0000-0300-00007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51" name="Line 434">
            <a:extLst>
              <a:ext uri="{FF2B5EF4-FFF2-40B4-BE49-F238E27FC236}">
                <a16:creationId xmlns:a16="http://schemas.microsoft.com/office/drawing/2014/main" id="{00000000-0008-0000-0300-00007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52" name="Line 435">
            <a:extLst>
              <a:ext uri="{FF2B5EF4-FFF2-40B4-BE49-F238E27FC236}">
                <a16:creationId xmlns:a16="http://schemas.microsoft.com/office/drawing/2014/main" id="{00000000-0008-0000-0300-00007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53" name="Line 436">
            <a:extLst>
              <a:ext uri="{FF2B5EF4-FFF2-40B4-BE49-F238E27FC236}">
                <a16:creationId xmlns:a16="http://schemas.microsoft.com/office/drawing/2014/main" id="{00000000-0008-0000-0300-00007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54" name="Group 437">
          <a:extLst>
            <a:ext uri="{FF2B5EF4-FFF2-40B4-BE49-F238E27FC236}">
              <a16:creationId xmlns:a16="http://schemas.microsoft.com/office/drawing/2014/main" id="{00000000-0008-0000-0300-00007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55" name="Line 438">
            <a:extLst>
              <a:ext uri="{FF2B5EF4-FFF2-40B4-BE49-F238E27FC236}">
                <a16:creationId xmlns:a16="http://schemas.microsoft.com/office/drawing/2014/main" id="{00000000-0008-0000-0300-00007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56" name="Line 439">
            <a:extLst>
              <a:ext uri="{FF2B5EF4-FFF2-40B4-BE49-F238E27FC236}">
                <a16:creationId xmlns:a16="http://schemas.microsoft.com/office/drawing/2014/main" id="{00000000-0008-0000-0300-00007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57" name="Line 440">
            <a:extLst>
              <a:ext uri="{FF2B5EF4-FFF2-40B4-BE49-F238E27FC236}">
                <a16:creationId xmlns:a16="http://schemas.microsoft.com/office/drawing/2014/main" id="{00000000-0008-0000-0300-00007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58" name="Group 441">
          <a:extLst>
            <a:ext uri="{FF2B5EF4-FFF2-40B4-BE49-F238E27FC236}">
              <a16:creationId xmlns:a16="http://schemas.microsoft.com/office/drawing/2014/main" id="{00000000-0008-0000-0300-00007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59" name="Line 442">
            <a:extLst>
              <a:ext uri="{FF2B5EF4-FFF2-40B4-BE49-F238E27FC236}">
                <a16:creationId xmlns:a16="http://schemas.microsoft.com/office/drawing/2014/main" id="{00000000-0008-0000-0300-00007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0" name="Line 443">
            <a:extLst>
              <a:ext uri="{FF2B5EF4-FFF2-40B4-BE49-F238E27FC236}">
                <a16:creationId xmlns:a16="http://schemas.microsoft.com/office/drawing/2014/main" id="{00000000-0008-0000-0300-00007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1" name="Line 444">
            <a:extLst>
              <a:ext uri="{FF2B5EF4-FFF2-40B4-BE49-F238E27FC236}">
                <a16:creationId xmlns:a16="http://schemas.microsoft.com/office/drawing/2014/main" id="{00000000-0008-0000-0300-00007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62" name="Group 445">
          <a:extLst>
            <a:ext uri="{FF2B5EF4-FFF2-40B4-BE49-F238E27FC236}">
              <a16:creationId xmlns:a16="http://schemas.microsoft.com/office/drawing/2014/main" id="{00000000-0008-0000-0300-00007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63" name="Line 446">
            <a:extLst>
              <a:ext uri="{FF2B5EF4-FFF2-40B4-BE49-F238E27FC236}">
                <a16:creationId xmlns:a16="http://schemas.microsoft.com/office/drawing/2014/main" id="{00000000-0008-0000-0300-00007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4" name="Line 447">
            <a:extLst>
              <a:ext uri="{FF2B5EF4-FFF2-40B4-BE49-F238E27FC236}">
                <a16:creationId xmlns:a16="http://schemas.microsoft.com/office/drawing/2014/main" id="{00000000-0008-0000-0300-00008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5" name="Line 448">
            <a:extLst>
              <a:ext uri="{FF2B5EF4-FFF2-40B4-BE49-F238E27FC236}">
                <a16:creationId xmlns:a16="http://schemas.microsoft.com/office/drawing/2014/main" id="{00000000-0008-0000-0300-00008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66" name="Group 449">
          <a:extLst>
            <a:ext uri="{FF2B5EF4-FFF2-40B4-BE49-F238E27FC236}">
              <a16:creationId xmlns:a16="http://schemas.microsoft.com/office/drawing/2014/main" id="{00000000-0008-0000-0300-00008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67" name="Line 450">
            <a:extLst>
              <a:ext uri="{FF2B5EF4-FFF2-40B4-BE49-F238E27FC236}">
                <a16:creationId xmlns:a16="http://schemas.microsoft.com/office/drawing/2014/main" id="{00000000-0008-0000-0300-00008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8" name="Line 451">
            <a:extLst>
              <a:ext uri="{FF2B5EF4-FFF2-40B4-BE49-F238E27FC236}">
                <a16:creationId xmlns:a16="http://schemas.microsoft.com/office/drawing/2014/main" id="{00000000-0008-0000-0300-00008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69" name="Line 452">
            <a:extLst>
              <a:ext uri="{FF2B5EF4-FFF2-40B4-BE49-F238E27FC236}">
                <a16:creationId xmlns:a16="http://schemas.microsoft.com/office/drawing/2014/main" id="{00000000-0008-0000-0300-00008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70" name="Group 453">
          <a:extLst>
            <a:ext uri="{FF2B5EF4-FFF2-40B4-BE49-F238E27FC236}">
              <a16:creationId xmlns:a16="http://schemas.microsoft.com/office/drawing/2014/main" id="{00000000-0008-0000-0300-00008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71" name="Line 454">
            <a:extLst>
              <a:ext uri="{FF2B5EF4-FFF2-40B4-BE49-F238E27FC236}">
                <a16:creationId xmlns:a16="http://schemas.microsoft.com/office/drawing/2014/main" id="{00000000-0008-0000-0300-00008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72" name="Line 455">
            <a:extLst>
              <a:ext uri="{FF2B5EF4-FFF2-40B4-BE49-F238E27FC236}">
                <a16:creationId xmlns:a16="http://schemas.microsoft.com/office/drawing/2014/main" id="{00000000-0008-0000-0300-00008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73" name="Line 456">
            <a:extLst>
              <a:ext uri="{FF2B5EF4-FFF2-40B4-BE49-F238E27FC236}">
                <a16:creationId xmlns:a16="http://schemas.microsoft.com/office/drawing/2014/main" id="{00000000-0008-0000-0300-00008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74" name="Group 457">
          <a:extLst>
            <a:ext uri="{FF2B5EF4-FFF2-40B4-BE49-F238E27FC236}">
              <a16:creationId xmlns:a16="http://schemas.microsoft.com/office/drawing/2014/main" id="{00000000-0008-0000-0300-00008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75" name="Line 458">
            <a:extLst>
              <a:ext uri="{FF2B5EF4-FFF2-40B4-BE49-F238E27FC236}">
                <a16:creationId xmlns:a16="http://schemas.microsoft.com/office/drawing/2014/main" id="{00000000-0008-0000-0300-00008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76" name="Line 459">
            <a:extLst>
              <a:ext uri="{FF2B5EF4-FFF2-40B4-BE49-F238E27FC236}">
                <a16:creationId xmlns:a16="http://schemas.microsoft.com/office/drawing/2014/main" id="{00000000-0008-0000-0300-00008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77" name="Line 460">
            <a:extLst>
              <a:ext uri="{FF2B5EF4-FFF2-40B4-BE49-F238E27FC236}">
                <a16:creationId xmlns:a16="http://schemas.microsoft.com/office/drawing/2014/main" id="{00000000-0008-0000-0300-00008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78" name="Group 461">
          <a:extLst>
            <a:ext uri="{FF2B5EF4-FFF2-40B4-BE49-F238E27FC236}">
              <a16:creationId xmlns:a16="http://schemas.microsoft.com/office/drawing/2014/main" id="{00000000-0008-0000-0300-00008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79" name="Line 462">
            <a:extLst>
              <a:ext uri="{FF2B5EF4-FFF2-40B4-BE49-F238E27FC236}">
                <a16:creationId xmlns:a16="http://schemas.microsoft.com/office/drawing/2014/main" id="{00000000-0008-0000-0300-00008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0" name="Line 463">
            <a:extLst>
              <a:ext uri="{FF2B5EF4-FFF2-40B4-BE49-F238E27FC236}">
                <a16:creationId xmlns:a16="http://schemas.microsoft.com/office/drawing/2014/main" id="{00000000-0008-0000-0300-00009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1" name="Line 464">
            <a:extLst>
              <a:ext uri="{FF2B5EF4-FFF2-40B4-BE49-F238E27FC236}">
                <a16:creationId xmlns:a16="http://schemas.microsoft.com/office/drawing/2014/main" id="{00000000-0008-0000-0300-00009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82" name="Group 465">
          <a:extLst>
            <a:ext uri="{FF2B5EF4-FFF2-40B4-BE49-F238E27FC236}">
              <a16:creationId xmlns:a16="http://schemas.microsoft.com/office/drawing/2014/main" id="{00000000-0008-0000-0300-00009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83" name="Line 466">
            <a:extLst>
              <a:ext uri="{FF2B5EF4-FFF2-40B4-BE49-F238E27FC236}">
                <a16:creationId xmlns:a16="http://schemas.microsoft.com/office/drawing/2014/main" id="{00000000-0008-0000-0300-00009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4" name="Line 467">
            <a:extLst>
              <a:ext uri="{FF2B5EF4-FFF2-40B4-BE49-F238E27FC236}">
                <a16:creationId xmlns:a16="http://schemas.microsoft.com/office/drawing/2014/main" id="{00000000-0008-0000-0300-00009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5" name="Line 468">
            <a:extLst>
              <a:ext uri="{FF2B5EF4-FFF2-40B4-BE49-F238E27FC236}">
                <a16:creationId xmlns:a16="http://schemas.microsoft.com/office/drawing/2014/main" id="{00000000-0008-0000-0300-00009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86" name="Group 469">
          <a:extLst>
            <a:ext uri="{FF2B5EF4-FFF2-40B4-BE49-F238E27FC236}">
              <a16:creationId xmlns:a16="http://schemas.microsoft.com/office/drawing/2014/main" id="{00000000-0008-0000-0300-00009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87" name="Line 470">
            <a:extLst>
              <a:ext uri="{FF2B5EF4-FFF2-40B4-BE49-F238E27FC236}">
                <a16:creationId xmlns:a16="http://schemas.microsoft.com/office/drawing/2014/main" id="{00000000-0008-0000-0300-00009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8" name="Line 471">
            <a:extLst>
              <a:ext uri="{FF2B5EF4-FFF2-40B4-BE49-F238E27FC236}">
                <a16:creationId xmlns:a16="http://schemas.microsoft.com/office/drawing/2014/main" id="{00000000-0008-0000-0300-00009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89" name="Line 472">
            <a:extLst>
              <a:ext uri="{FF2B5EF4-FFF2-40B4-BE49-F238E27FC236}">
                <a16:creationId xmlns:a16="http://schemas.microsoft.com/office/drawing/2014/main" id="{00000000-0008-0000-0300-00009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90" name="Group 473">
          <a:extLst>
            <a:ext uri="{FF2B5EF4-FFF2-40B4-BE49-F238E27FC236}">
              <a16:creationId xmlns:a16="http://schemas.microsoft.com/office/drawing/2014/main" id="{00000000-0008-0000-0300-00009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91" name="Line 474">
            <a:extLst>
              <a:ext uri="{FF2B5EF4-FFF2-40B4-BE49-F238E27FC236}">
                <a16:creationId xmlns:a16="http://schemas.microsoft.com/office/drawing/2014/main" id="{00000000-0008-0000-0300-00009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92" name="Line 475">
            <a:extLst>
              <a:ext uri="{FF2B5EF4-FFF2-40B4-BE49-F238E27FC236}">
                <a16:creationId xmlns:a16="http://schemas.microsoft.com/office/drawing/2014/main" id="{00000000-0008-0000-0300-00009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93" name="Line 476">
            <a:extLst>
              <a:ext uri="{FF2B5EF4-FFF2-40B4-BE49-F238E27FC236}">
                <a16:creationId xmlns:a16="http://schemas.microsoft.com/office/drawing/2014/main" id="{00000000-0008-0000-0300-00009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94" name="Group 477">
          <a:extLst>
            <a:ext uri="{FF2B5EF4-FFF2-40B4-BE49-F238E27FC236}">
              <a16:creationId xmlns:a16="http://schemas.microsoft.com/office/drawing/2014/main" id="{00000000-0008-0000-0300-00009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95" name="Line 478">
            <a:extLst>
              <a:ext uri="{FF2B5EF4-FFF2-40B4-BE49-F238E27FC236}">
                <a16:creationId xmlns:a16="http://schemas.microsoft.com/office/drawing/2014/main" id="{00000000-0008-0000-0300-00009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96" name="Line 479">
            <a:extLst>
              <a:ext uri="{FF2B5EF4-FFF2-40B4-BE49-F238E27FC236}">
                <a16:creationId xmlns:a16="http://schemas.microsoft.com/office/drawing/2014/main" id="{00000000-0008-0000-0300-0000A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97" name="Line 480">
            <a:extLst>
              <a:ext uri="{FF2B5EF4-FFF2-40B4-BE49-F238E27FC236}">
                <a16:creationId xmlns:a16="http://schemas.microsoft.com/office/drawing/2014/main" id="{00000000-0008-0000-0300-0000A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498" name="Group 481">
          <a:extLst>
            <a:ext uri="{FF2B5EF4-FFF2-40B4-BE49-F238E27FC236}">
              <a16:creationId xmlns:a16="http://schemas.microsoft.com/office/drawing/2014/main" id="{00000000-0008-0000-0300-0000A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499" name="Line 482">
            <a:extLst>
              <a:ext uri="{FF2B5EF4-FFF2-40B4-BE49-F238E27FC236}">
                <a16:creationId xmlns:a16="http://schemas.microsoft.com/office/drawing/2014/main" id="{00000000-0008-0000-0300-0000A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0" name="Line 483">
            <a:extLst>
              <a:ext uri="{FF2B5EF4-FFF2-40B4-BE49-F238E27FC236}">
                <a16:creationId xmlns:a16="http://schemas.microsoft.com/office/drawing/2014/main" id="{00000000-0008-0000-0300-0000A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1" name="Line 484">
            <a:extLst>
              <a:ext uri="{FF2B5EF4-FFF2-40B4-BE49-F238E27FC236}">
                <a16:creationId xmlns:a16="http://schemas.microsoft.com/office/drawing/2014/main" id="{00000000-0008-0000-0300-0000A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02" name="Group 485">
          <a:extLst>
            <a:ext uri="{FF2B5EF4-FFF2-40B4-BE49-F238E27FC236}">
              <a16:creationId xmlns:a16="http://schemas.microsoft.com/office/drawing/2014/main" id="{00000000-0008-0000-0300-0000A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03" name="Line 486">
            <a:extLst>
              <a:ext uri="{FF2B5EF4-FFF2-40B4-BE49-F238E27FC236}">
                <a16:creationId xmlns:a16="http://schemas.microsoft.com/office/drawing/2014/main" id="{00000000-0008-0000-0300-0000A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4" name="Line 487">
            <a:extLst>
              <a:ext uri="{FF2B5EF4-FFF2-40B4-BE49-F238E27FC236}">
                <a16:creationId xmlns:a16="http://schemas.microsoft.com/office/drawing/2014/main" id="{00000000-0008-0000-0300-0000A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5" name="Line 488">
            <a:extLst>
              <a:ext uri="{FF2B5EF4-FFF2-40B4-BE49-F238E27FC236}">
                <a16:creationId xmlns:a16="http://schemas.microsoft.com/office/drawing/2014/main" id="{00000000-0008-0000-0300-0000A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06" name="Group 489">
          <a:extLst>
            <a:ext uri="{FF2B5EF4-FFF2-40B4-BE49-F238E27FC236}">
              <a16:creationId xmlns:a16="http://schemas.microsoft.com/office/drawing/2014/main" id="{00000000-0008-0000-0300-0000A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07" name="Line 490">
            <a:extLst>
              <a:ext uri="{FF2B5EF4-FFF2-40B4-BE49-F238E27FC236}">
                <a16:creationId xmlns:a16="http://schemas.microsoft.com/office/drawing/2014/main" id="{00000000-0008-0000-0300-0000A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8" name="Line 491">
            <a:extLst>
              <a:ext uri="{FF2B5EF4-FFF2-40B4-BE49-F238E27FC236}">
                <a16:creationId xmlns:a16="http://schemas.microsoft.com/office/drawing/2014/main" id="{00000000-0008-0000-0300-0000A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09" name="Line 492">
            <a:extLst>
              <a:ext uri="{FF2B5EF4-FFF2-40B4-BE49-F238E27FC236}">
                <a16:creationId xmlns:a16="http://schemas.microsoft.com/office/drawing/2014/main" id="{00000000-0008-0000-0300-0000A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10" name="Group 493">
          <a:extLst>
            <a:ext uri="{FF2B5EF4-FFF2-40B4-BE49-F238E27FC236}">
              <a16:creationId xmlns:a16="http://schemas.microsoft.com/office/drawing/2014/main" id="{00000000-0008-0000-0300-0000A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11" name="Line 494">
            <a:extLst>
              <a:ext uri="{FF2B5EF4-FFF2-40B4-BE49-F238E27FC236}">
                <a16:creationId xmlns:a16="http://schemas.microsoft.com/office/drawing/2014/main" id="{00000000-0008-0000-0300-0000A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12" name="Line 495">
            <a:extLst>
              <a:ext uri="{FF2B5EF4-FFF2-40B4-BE49-F238E27FC236}">
                <a16:creationId xmlns:a16="http://schemas.microsoft.com/office/drawing/2014/main" id="{00000000-0008-0000-0300-0000B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13" name="Line 496">
            <a:extLst>
              <a:ext uri="{FF2B5EF4-FFF2-40B4-BE49-F238E27FC236}">
                <a16:creationId xmlns:a16="http://schemas.microsoft.com/office/drawing/2014/main" id="{00000000-0008-0000-0300-0000B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14" name="Group 497">
          <a:extLst>
            <a:ext uri="{FF2B5EF4-FFF2-40B4-BE49-F238E27FC236}">
              <a16:creationId xmlns:a16="http://schemas.microsoft.com/office/drawing/2014/main" id="{00000000-0008-0000-0300-0000B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15" name="Line 498">
            <a:extLst>
              <a:ext uri="{FF2B5EF4-FFF2-40B4-BE49-F238E27FC236}">
                <a16:creationId xmlns:a16="http://schemas.microsoft.com/office/drawing/2014/main" id="{00000000-0008-0000-0300-0000B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16" name="Line 499">
            <a:extLst>
              <a:ext uri="{FF2B5EF4-FFF2-40B4-BE49-F238E27FC236}">
                <a16:creationId xmlns:a16="http://schemas.microsoft.com/office/drawing/2014/main" id="{00000000-0008-0000-0300-0000B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17" name="Line 500">
            <a:extLst>
              <a:ext uri="{FF2B5EF4-FFF2-40B4-BE49-F238E27FC236}">
                <a16:creationId xmlns:a16="http://schemas.microsoft.com/office/drawing/2014/main" id="{00000000-0008-0000-0300-0000B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18" name="Group 501">
          <a:extLst>
            <a:ext uri="{FF2B5EF4-FFF2-40B4-BE49-F238E27FC236}">
              <a16:creationId xmlns:a16="http://schemas.microsoft.com/office/drawing/2014/main" id="{00000000-0008-0000-0300-0000B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19" name="Line 502">
            <a:extLst>
              <a:ext uri="{FF2B5EF4-FFF2-40B4-BE49-F238E27FC236}">
                <a16:creationId xmlns:a16="http://schemas.microsoft.com/office/drawing/2014/main" id="{00000000-0008-0000-0300-0000B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0" name="Line 503">
            <a:extLst>
              <a:ext uri="{FF2B5EF4-FFF2-40B4-BE49-F238E27FC236}">
                <a16:creationId xmlns:a16="http://schemas.microsoft.com/office/drawing/2014/main" id="{00000000-0008-0000-0300-0000B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1" name="Line 504">
            <a:extLst>
              <a:ext uri="{FF2B5EF4-FFF2-40B4-BE49-F238E27FC236}">
                <a16:creationId xmlns:a16="http://schemas.microsoft.com/office/drawing/2014/main" id="{00000000-0008-0000-0300-0000B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22" name="Group 505">
          <a:extLst>
            <a:ext uri="{FF2B5EF4-FFF2-40B4-BE49-F238E27FC236}">
              <a16:creationId xmlns:a16="http://schemas.microsoft.com/office/drawing/2014/main" id="{00000000-0008-0000-0300-0000B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23" name="Line 506">
            <a:extLst>
              <a:ext uri="{FF2B5EF4-FFF2-40B4-BE49-F238E27FC236}">
                <a16:creationId xmlns:a16="http://schemas.microsoft.com/office/drawing/2014/main" id="{00000000-0008-0000-0300-0000B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4" name="Line 507">
            <a:extLst>
              <a:ext uri="{FF2B5EF4-FFF2-40B4-BE49-F238E27FC236}">
                <a16:creationId xmlns:a16="http://schemas.microsoft.com/office/drawing/2014/main" id="{00000000-0008-0000-0300-0000B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5" name="Line 508">
            <a:extLst>
              <a:ext uri="{FF2B5EF4-FFF2-40B4-BE49-F238E27FC236}">
                <a16:creationId xmlns:a16="http://schemas.microsoft.com/office/drawing/2014/main" id="{00000000-0008-0000-0300-0000B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26" name="Group 509">
          <a:extLst>
            <a:ext uri="{FF2B5EF4-FFF2-40B4-BE49-F238E27FC236}">
              <a16:creationId xmlns:a16="http://schemas.microsoft.com/office/drawing/2014/main" id="{00000000-0008-0000-0300-0000B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27" name="Line 510">
            <a:extLst>
              <a:ext uri="{FF2B5EF4-FFF2-40B4-BE49-F238E27FC236}">
                <a16:creationId xmlns:a16="http://schemas.microsoft.com/office/drawing/2014/main" id="{00000000-0008-0000-0300-0000B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8" name="Line 511">
            <a:extLst>
              <a:ext uri="{FF2B5EF4-FFF2-40B4-BE49-F238E27FC236}">
                <a16:creationId xmlns:a16="http://schemas.microsoft.com/office/drawing/2014/main" id="{00000000-0008-0000-0300-0000C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29" name="Line 512">
            <a:extLst>
              <a:ext uri="{FF2B5EF4-FFF2-40B4-BE49-F238E27FC236}">
                <a16:creationId xmlns:a16="http://schemas.microsoft.com/office/drawing/2014/main" id="{00000000-0008-0000-0300-0000C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30" name="Group 513">
          <a:extLst>
            <a:ext uri="{FF2B5EF4-FFF2-40B4-BE49-F238E27FC236}">
              <a16:creationId xmlns:a16="http://schemas.microsoft.com/office/drawing/2014/main" id="{00000000-0008-0000-0300-0000C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31" name="Line 514">
            <a:extLst>
              <a:ext uri="{FF2B5EF4-FFF2-40B4-BE49-F238E27FC236}">
                <a16:creationId xmlns:a16="http://schemas.microsoft.com/office/drawing/2014/main" id="{00000000-0008-0000-0300-0000C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32" name="Line 515">
            <a:extLst>
              <a:ext uri="{FF2B5EF4-FFF2-40B4-BE49-F238E27FC236}">
                <a16:creationId xmlns:a16="http://schemas.microsoft.com/office/drawing/2014/main" id="{00000000-0008-0000-0300-0000C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33" name="Line 516">
            <a:extLst>
              <a:ext uri="{FF2B5EF4-FFF2-40B4-BE49-F238E27FC236}">
                <a16:creationId xmlns:a16="http://schemas.microsoft.com/office/drawing/2014/main" id="{00000000-0008-0000-0300-0000C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34" name="Group 517">
          <a:extLst>
            <a:ext uri="{FF2B5EF4-FFF2-40B4-BE49-F238E27FC236}">
              <a16:creationId xmlns:a16="http://schemas.microsoft.com/office/drawing/2014/main" id="{00000000-0008-0000-0300-0000C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35" name="Line 518">
            <a:extLst>
              <a:ext uri="{FF2B5EF4-FFF2-40B4-BE49-F238E27FC236}">
                <a16:creationId xmlns:a16="http://schemas.microsoft.com/office/drawing/2014/main" id="{00000000-0008-0000-0300-0000C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36" name="Line 519">
            <a:extLst>
              <a:ext uri="{FF2B5EF4-FFF2-40B4-BE49-F238E27FC236}">
                <a16:creationId xmlns:a16="http://schemas.microsoft.com/office/drawing/2014/main" id="{00000000-0008-0000-0300-0000C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37" name="Line 520">
            <a:extLst>
              <a:ext uri="{FF2B5EF4-FFF2-40B4-BE49-F238E27FC236}">
                <a16:creationId xmlns:a16="http://schemas.microsoft.com/office/drawing/2014/main" id="{00000000-0008-0000-0300-0000C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38" name="Group 521">
          <a:extLst>
            <a:ext uri="{FF2B5EF4-FFF2-40B4-BE49-F238E27FC236}">
              <a16:creationId xmlns:a16="http://schemas.microsoft.com/office/drawing/2014/main" id="{00000000-0008-0000-0300-0000C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39" name="Line 522">
            <a:extLst>
              <a:ext uri="{FF2B5EF4-FFF2-40B4-BE49-F238E27FC236}">
                <a16:creationId xmlns:a16="http://schemas.microsoft.com/office/drawing/2014/main" id="{00000000-0008-0000-0300-0000C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0" name="Line 523">
            <a:extLst>
              <a:ext uri="{FF2B5EF4-FFF2-40B4-BE49-F238E27FC236}">
                <a16:creationId xmlns:a16="http://schemas.microsoft.com/office/drawing/2014/main" id="{00000000-0008-0000-0300-0000C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1" name="Line 524">
            <a:extLst>
              <a:ext uri="{FF2B5EF4-FFF2-40B4-BE49-F238E27FC236}">
                <a16:creationId xmlns:a16="http://schemas.microsoft.com/office/drawing/2014/main" id="{00000000-0008-0000-0300-0000C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42" name="Group 525">
          <a:extLst>
            <a:ext uri="{FF2B5EF4-FFF2-40B4-BE49-F238E27FC236}">
              <a16:creationId xmlns:a16="http://schemas.microsoft.com/office/drawing/2014/main" id="{00000000-0008-0000-0300-0000C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43" name="Line 526">
            <a:extLst>
              <a:ext uri="{FF2B5EF4-FFF2-40B4-BE49-F238E27FC236}">
                <a16:creationId xmlns:a16="http://schemas.microsoft.com/office/drawing/2014/main" id="{00000000-0008-0000-0300-0000C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4" name="Line 527">
            <a:extLst>
              <a:ext uri="{FF2B5EF4-FFF2-40B4-BE49-F238E27FC236}">
                <a16:creationId xmlns:a16="http://schemas.microsoft.com/office/drawing/2014/main" id="{00000000-0008-0000-0300-0000D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5" name="Line 528">
            <a:extLst>
              <a:ext uri="{FF2B5EF4-FFF2-40B4-BE49-F238E27FC236}">
                <a16:creationId xmlns:a16="http://schemas.microsoft.com/office/drawing/2014/main" id="{00000000-0008-0000-0300-0000D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46" name="Group 529">
          <a:extLst>
            <a:ext uri="{FF2B5EF4-FFF2-40B4-BE49-F238E27FC236}">
              <a16:creationId xmlns:a16="http://schemas.microsoft.com/office/drawing/2014/main" id="{00000000-0008-0000-0300-0000D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47" name="Line 530">
            <a:extLst>
              <a:ext uri="{FF2B5EF4-FFF2-40B4-BE49-F238E27FC236}">
                <a16:creationId xmlns:a16="http://schemas.microsoft.com/office/drawing/2014/main" id="{00000000-0008-0000-0300-0000D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8" name="Line 531">
            <a:extLst>
              <a:ext uri="{FF2B5EF4-FFF2-40B4-BE49-F238E27FC236}">
                <a16:creationId xmlns:a16="http://schemas.microsoft.com/office/drawing/2014/main" id="{00000000-0008-0000-0300-0000D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49" name="Line 532">
            <a:extLst>
              <a:ext uri="{FF2B5EF4-FFF2-40B4-BE49-F238E27FC236}">
                <a16:creationId xmlns:a16="http://schemas.microsoft.com/office/drawing/2014/main" id="{00000000-0008-0000-0300-0000D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50" name="Group 533">
          <a:extLst>
            <a:ext uri="{FF2B5EF4-FFF2-40B4-BE49-F238E27FC236}">
              <a16:creationId xmlns:a16="http://schemas.microsoft.com/office/drawing/2014/main" id="{00000000-0008-0000-0300-0000D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51" name="Line 534">
            <a:extLst>
              <a:ext uri="{FF2B5EF4-FFF2-40B4-BE49-F238E27FC236}">
                <a16:creationId xmlns:a16="http://schemas.microsoft.com/office/drawing/2014/main" id="{00000000-0008-0000-0300-0000D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52" name="Line 535">
            <a:extLst>
              <a:ext uri="{FF2B5EF4-FFF2-40B4-BE49-F238E27FC236}">
                <a16:creationId xmlns:a16="http://schemas.microsoft.com/office/drawing/2014/main" id="{00000000-0008-0000-0300-0000D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53" name="Line 536">
            <a:extLst>
              <a:ext uri="{FF2B5EF4-FFF2-40B4-BE49-F238E27FC236}">
                <a16:creationId xmlns:a16="http://schemas.microsoft.com/office/drawing/2014/main" id="{00000000-0008-0000-0300-0000D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54" name="Group 537">
          <a:extLst>
            <a:ext uri="{FF2B5EF4-FFF2-40B4-BE49-F238E27FC236}">
              <a16:creationId xmlns:a16="http://schemas.microsoft.com/office/drawing/2014/main" id="{00000000-0008-0000-0300-0000D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55" name="Line 538">
            <a:extLst>
              <a:ext uri="{FF2B5EF4-FFF2-40B4-BE49-F238E27FC236}">
                <a16:creationId xmlns:a16="http://schemas.microsoft.com/office/drawing/2014/main" id="{00000000-0008-0000-0300-0000D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56" name="Line 539">
            <a:extLst>
              <a:ext uri="{FF2B5EF4-FFF2-40B4-BE49-F238E27FC236}">
                <a16:creationId xmlns:a16="http://schemas.microsoft.com/office/drawing/2014/main" id="{00000000-0008-0000-0300-0000D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57" name="Line 540">
            <a:extLst>
              <a:ext uri="{FF2B5EF4-FFF2-40B4-BE49-F238E27FC236}">
                <a16:creationId xmlns:a16="http://schemas.microsoft.com/office/drawing/2014/main" id="{00000000-0008-0000-0300-0000D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58" name="Group 541">
          <a:extLst>
            <a:ext uri="{FF2B5EF4-FFF2-40B4-BE49-F238E27FC236}">
              <a16:creationId xmlns:a16="http://schemas.microsoft.com/office/drawing/2014/main" id="{00000000-0008-0000-0300-0000D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59" name="Line 542">
            <a:extLst>
              <a:ext uri="{FF2B5EF4-FFF2-40B4-BE49-F238E27FC236}">
                <a16:creationId xmlns:a16="http://schemas.microsoft.com/office/drawing/2014/main" id="{00000000-0008-0000-0300-0000D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0" name="Line 543">
            <a:extLst>
              <a:ext uri="{FF2B5EF4-FFF2-40B4-BE49-F238E27FC236}">
                <a16:creationId xmlns:a16="http://schemas.microsoft.com/office/drawing/2014/main" id="{00000000-0008-0000-0300-0000E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1" name="Line 544">
            <a:extLst>
              <a:ext uri="{FF2B5EF4-FFF2-40B4-BE49-F238E27FC236}">
                <a16:creationId xmlns:a16="http://schemas.microsoft.com/office/drawing/2014/main" id="{00000000-0008-0000-0300-0000E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62" name="Group 545">
          <a:extLst>
            <a:ext uri="{FF2B5EF4-FFF2-40B4-BE49-F238E27FC236}">
              <a16:creationId xmlns:a16="http://schemas.microsoft.com/office/drawing/2014/main" id="{00000000-0008-0000-0300-0000E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63" name="Line 546">
            <a:extLst>
              <a:ext uri="{FF2B5EF4-FFF2-40B4-BE49-F238E27FC236}">
                <a16:creationId xmlns:a16="http://schemas.microsoft.com/office/drawing/2014/main" id="{00000000-0008-0000-0300-0000E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4" name="Line 547">
            <a:extLst>
              <a:ext uri="{FF2B5EF4-FFF2-40B4-BE49-F238E27FC236}">
                <a16:creationId xmlns:a16="http://schemas.microsoft.com/office/drawing/2014/main" id="{00000000-0008-0000-0300-0000E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5" name="Line 548">
            <a:extLst>
              <a:ext uri="{FF2B5EF4-FFF2-40B4-BE49-F238E27FC236}">
                <a16:creationId xmlns:a16="http://schemas.microsoft.com/office/drawing/2014/main" id="{00000000-0008-0000-0300-0000E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66" name="Group 549">
          <a:extLst>
            <a:ext uri="{FF2B5EF4-FFF2-40B4-BE49-F238E27FC236}">
              <a16:creationId xmlns:a16="http://schemas.microsoft.com/office/drawing/2014/main" id="{00000000-0008-0000-0300-0000E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67" name="Line 550">
            <a:extLst>
              <a:ext uri="{FF2B5EF4-FFF2-40B4-BE49-F238E27FC236}">
                <a16:creationId xmlns:a16="http://schemas.microsoft.com/office/drawing/2014/main" id="{00000000-0008-0000-0300-0000E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8" name="Line 551">
            <a:extLst>
              <a:ext uri="{FF2B5EF4-FFF2-40B4-BE49-F238E27FC236}">
                <a16:creationId xmlns:a16="http://schemas.microsoft.com/office/drawing/2014/main" id="{00000000-0008-0000-0300-0000E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69" name="Line 552">
            <a:extLst>
              <a:ext uri="{FF2B5EF4-FFF2-40B4-BE49-F238E27FC236}">
                <a16:creationId xmlns:a16="http://schemas.microsoft.com/office/drawing/2014/main" id="{00000000-0008-0000-0300-0000E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70" name="Group 553">
          <a:extLst>
            <a:ext uri="{FF2B5EF4-FFF2-40B4-BE49-F238E27FC236}">
              <a16:creationId xmlns:a16="http://schemas.microsoft.com/office/drawing/2014/main" id="{00000000-0008-0000-0300-0000E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71" name="Line 554">
            <a:extLst>
              <a:ext uri="{FF2B5EF4-FFF2-40B4-BE49-F238E27FC236}">
                <a16:creationId xmlns:a16="http://schemas.microsoft.com/office/drawing/2014/main" id="{00000000-0008-0000-0300-0000E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72" name="Line 555">
            <a:extLst>
              <a:ext uri="{FF2B5EF4-FFF2-40B4-BE49-F238E27FC236}">
                <a16:creationId xmlns:a16="http://schemas.microsoft.com/office/drawing/2014/main" id="{00000000-0008-0000-0300-0000E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73" name="Line 556">
            <a:extLst>
              <a:ext uri="{FF2B5EF4-FFF2-40B4-BE49-F238E27FC236}">
                <a16:creationId xmlns:a16="http://schemas.microsoft.com/office/drawing/2014/main" id="{00000000-0008-0000-0300-0000E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74" name="Group 557">
          <a:extLst>
            <a:ext uri="{FF2B5EF4-FFF2-40B4-BE49-F238E27FC236}">
              <a16:creationId xmlns:a16="http://schemas.microsoft.com/office/drawing/2014/main" id="{00000000-0008-0000-0300-0000E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75" name="Line 558">
            <a:extLst>
              <a:ext uri="{FF2B5EF4-FFF2-40B4-BE49-F238E27FC236}">
                <a16:creationId xmlns:a16="http://schemas.microsoft.com/office/drawing/2014/main" id="{00000000-0008-0000-0300-0000E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76" name="Line 559">
            <a:extLst>
              <a:ext uri="{FF2B5EF4-FFF2-40B4-BE49-F238E27FC236}">
                <a16:creationId xmlns:a16="http://schemas.microsoft.com/office/drawing/2014/main" id="{00000000-0008-0000-0300-0000F0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77" name="Line 560">
            <a:extLst>
              <a:ext uri="{FF2B5EF4-FFF2-40B4-BE49-F238E27FC236}">
                <a16:creationId xmlns:a16="http://schemas.microsoft.com/office/drawing/2014/main" id="{00000000-0008-0000-0300-0000F1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78" name="Group 561">
          <a:extLst>
            <a:ext uri="{FF2B5EF4-FFF2-40B4-BE49-F238E27FC236}">
              <a16:creationId xmlns:a16="http://schemas.microsoft.com/office/drawing/2014/main" id="{00000000-0008-0000-0300-0000F2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79" name="Line 562">
            <a:extLst>
              <a:ext uri="{FF2B5EF4-FFF2-40B4-BE49-F238E27FC236}">
                <a16:creationId xmlns:a16="http://schemas.microsoft.com/office/drawing/2014/main" id="{00000000-0008-0000-0300-0000F3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0" name="Line 563">
            <a:extLst>
              <a:ext uri="{FF2B5EF4-FFF2-40B4-BE49-F238E27FC236}">
                <a16:creationId xmlns:a16="http://schemas.microsoft.com/office/drawing/2014/main" id="{00000000-0008-0000-0300-0000F4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1" name="Line 564">
            <a:extLst>
              <a:ext uri="{FF2B5EF4-FFF2-40B4-BE49-F238E27FC236}">
                <a16:creationId xmlns:a16="http://schemas.microsoft.com/office/drawing/2014/main" id="{00000000-0008-0000-0300-0000F5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82" name="Group 565">
          <a:extLst>
            <a:ext uri="{FF2B5EF4-FFF2-40B4-BE49-F238E27FC236}">
              <a16:creationId xmlns:a16="http://schemas.microsoft.com/office/drawing/2014/main" id="{00000000-0008-0000-0300-0000F6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83" name="Line 566">
            <a:extLst>
              <a:ext uri="{FF2B5EF4-FFF2-40B4-BE49-F238E27FC236}">
                <a16:creationId xmlns:a16="http://schemas.microsoft.com/office/drawing/2014/main" id="{00000000-0008-0000-0300-0000F7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4" name="Line 567">
            <a:extLst>
              <a:ext uri="{FF2B5EF4-FFF2-40B4-BE49-F238E27FC236}">
                <a16:creationId xmlns:a16="http://schemas.microsoft.com/office/drawing/2014/main" id="{00000000-0008-0000-0300-0000F8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5" name="Line 568">
            <a:extLst>
              <a:ext uri="{FF2B5EF4-FFF2-40B4-BE49-F238E27FC236}">
                <a16:creationId xmlns:a16="http://schemas.microsoft.com/office/drawing/2014/main" id="{00000000-0008-0000-0300-0000F9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86" name="Group 569">
          <a:extLst>
            <a:ext uri="{FF2B5EF4-FFF2-40B4-BE49-F238E27FC236}">
              <a16:creationId xmlns:a16="http://schemas.microsoft.com/office/drawing/2014/main" id="{00000000-0008-0000-0300-0000FA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87" name="Line 570">
            <a:extLst>
              <a:ext uri="{FF2B5EF4-FFF2-40B4-BE49-F238E27FC236}">
                <a16:creationId xmlns:a16="http://schemas.microsoft.com/office/drawing/2014/main" id="{00000000-0008-0000-0300-0000FB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8" name="Line 571">
            <a:extLst>
              <a:ext uri="{FF2B5EF4-FFF2-40B4-BE49-F238E27FC236}">
                <a16:creationId xmlns:a16="http://schemas.microsoft.com/office/drawing/2014/main" id="{00000000-0008-0000-0300-0000FC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89" name="Line 572">
            <a:extLst>
              <a:ext uri="{FF2B5EF4-FFF2-40B4-BE49-F238E27FC236}">
                <a16:creationId xmlns:a16="http://schemas.microsoft.com/office/drawing/2014/main" id="{00000000-0008-0000-0300-0000FD38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90" name="Group 573">
          <a:extLst>
            <a:ext uri="{FF2B5EF4-FFF2-40B4-BE49-F238E27FC236}">
              <a16:creationId xmlns:a16="http://schemas.microsoft.com/office/drawing/2014/main" id="{00000000-0008-0000-0300-0000FE38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91" name="Line 574">
            <a:extLst>
              <a:ext uri="{FF2B5EF4-FFF2-40B4-BE49-F238E27FC236}">
                <a16:creationId xmlns:a16="http://schemas.microsoft.com/office/drawing/2014/main" id="{00000000-0008-0000-0300-0000FF38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92" name="Line 575">
            <a:extLst>
              <a:ext uri="{FF2B5EF4-FFF2-40B4-BE49-F238E27FC236}">
                <a16:creationId xmlns:a16="http://schemas.microsoft.com/office/drawing/2014/main" id="{00000000-0008-0000-0300-00000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93" name="Line 576">
            <a:extLst>
              <a:ext uri="{FF2B5EF4-FFF2-40B4-BE49-F238E27FC236}">
                <a16:creationId xmlns:a16="http://schemas.microsoft.com/office/drawing/2014/main" id="{00000000-0008-0000-0300-00000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94" name="Group 1">
          <a:extLst>
            <a:ext uri="{FF2B5EF4-FFF2-40B4-BE49-F238E27FC236}">
              <a16:creationId xmlns:a16="http://schemas.microsoft.com/office/drawing/2014/main" id="{00000000-0008-0000-0300-00000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95" name="Line 2">
            <a:extLst>
              <a:ext uri="{FF2B5EF4-FFF2-40B4-BE49-F238E27FC236}">
                <a16:creationId xmlns:a16="http://schemas.microsoft.com/office/drawing/2014/main" id="{00000000-0008-0000-0300-00000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96" name="Line 3">
            <a:extLst>
              <a:ext uri="{FF2B5EF4-FFF2-40B4-BE49-F238E27FC236}">
                <a16:creationId xmlns:a16="http://schemas.microsoft.com/office/drawing/2014/main" id="{00000000-0008-0000-0300-00000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97" name="Line 4">
            <a:extLst>
              <a:ext uri="{FF2B5EF4-FFF2-40B4-BE49-F238E27FC236}">
                <a16:creationId xmlns:a16="http://schemas.microsoft.com/office/drawing/2014/main" id="{00000000-0008-0000-0300-00000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598" name="Group 5">
          <a:extLst>
            <a:ext uri="{FF2B5EF4-FFF2-40B4-BE49-F238E27FC236}">
              <a16:creationId xmlns:a16="http://schemas.microsoft.com/office/drawing/2014/main" id="{00000000-0008-0000-0300-00000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599" name="Line 6">
            <a:extLst>
              <a:ext uri="{FF2B5EF4-FFF2-40B4-BE49-F238E27FC236}">
                <a16:creationId xmlns:a16="http://schemas.microsoft.com/office/drawing/2014/main" id="{00000000-0008-0000-0300-00000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0" name="Line 7">
            <a:extLst>
              <a:ext uri="{FF2B5EF4-FFF2-40B4-BE49-F238E27FC236}">
                <a16:creationId xmlns:a16="http://schemas.microsoft.com/office/drawing/2014/main" id="{00000000-0008-0000-0300-00000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1" name="Line 8">
            <a:extLst>
              <a:ext uri="{FF2B5EF4-FFF2-40B4-BE49-F238E27FC236}">
                <a16:creationId xmlns:a16="http://schemas.microsoft.com/office/drawing/2014/main" id="{00000000-0008-0000-0300-00000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02" name="Group 9">
          <a:extLst>
            <a:ext uri="{FF2B5EF4-FFF2-40B4-BE49-F238E27FC236}">
              <a16:creationId xmlns:a16="http://schemas.microsoft.com/office/drawing/2014/main" id="{00000000-0008-0000-0300-00000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03" name="Line 10">
            <a:extLst>
              <a:ext uri="{FF2B5EF4-FFF2-40B4-BE49-F238E27FC236}">
                <a16:creationId xmlns:a16="http://schemas.microsoft.com/office/drawing/2014/main" id="{00000000-0008-0000-0300-00000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4" name="Line 11">
            <a:extLst>
              <a:ext uri="{FF2B5EF4-FFF2-40B4-BE49-F238E27FC236}">
                <a16:creationId xmlns:a16="http://schemas.microsoft.com/office/drawing/2014/main" id="{00000000-0008-0000-0300-00000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5" name="Line 12">
            <a:extLst>
              <a:ext uri="{FF2B5EF4-FFF2-40B4-BE49-F238E27FC236}">
                <a16:creationId xmlns:a16="http://schemas.microsoft.com/office/drawing/2014/main" id="{00000000-0008-0000-0300-00000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06" name="Group 13">
          <a:extLst>
            <a:ext uri="{FF2B5EF4-FFF2-40B4-BE49-F238E27FC236}">
              <a16:creationId xmlns:a16="http://schemas.microsoft.com/office/drawing/2014/main" id="{00000000-0008-0000-0300-00000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07" name="Line 14">
            <a:extLst>
              <a:ext uri="{FF2B5EF4-FFF2-40B4-BE49-F238E27FC236}">
                <a16:creationId xmlns:a16="http://schemas.microsoft.com/office/drawing/2014/main" id="{00000000-0008-0000-0300-00000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8" name="Line 15">
            <a:extLst>
              <a:ext uri="{FF2B5EF4-FFF2-40B4-BE49-F238E27FC236}">
                <a16:creationId xmlns:a16="http://schemas.microsoft.com/office/drawing/2014/main" id="{00000000-0008-0000-0300-00001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09" name="Line 16">
            <a:extLst>
              <a:ext uri="{FF2B5EF4-FFF2-40B4-BE49-F238E27FC236}">
                <a16:creationId xmlns:a16="http://schemas.microsoft.com/office/drawing/2014/main" id="{00000000-0008-0000-0300-00001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10" name="Group 17">
          <a:extLst>
            <a:ext uri="{FF2B5EF4-FFF2-40B4-BE49-F238E27FC236}">
              <a16:creationId xmlns:a16="http://schemas.microsoft.com/office/drawing/2014/main" id="{00000000-0008-0000-0300-00001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11" name="Line 18">
            <a:extLst>
              <a:ext uri="{FF2B5EF4-FFF2-40B4-BE49-F238E27FC236}">
                <a16:creationId xmlns:a16="http://schemas.microsoft.com/office/drawing/2014/main" id="{00000000-0008-0000-0300-00001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12" name="Line 19">
            <a:extLst>
              <a:ext uri="{FF2B5EF4-FFF2-40B4-BE49-F238E27FC236}">
                <a16:creationId xmlns:a16="http://schemas.microsoft.com/office/drawing/2014/main" id="{00000000-0008-0000-0300-00001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13" name="Line 20">
            <a:extLst>
              <a:ext uri="{FF2B5EF4-FFF2-40B4-BE49-F238E27FC236}">
                <a16:creationId xmlns:a16="http://schemas.microsoft.com/office/drawing/2014/main" id="{00000000-0008-0000-0300-00001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14" name="Group 21">
          <a:extLst>
            <a:ext uri="{FF2B5EF4-FFF2-40B4-BE49-F238E27FC236}">
              <a16:creationId xmlns:a16="http://schemas.microsoft.com/office/drawing/2014/main" id="{00000000-0008-0000-0300-00001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15" name="Line 22">
            <a:extLst>
              <a:ext uri="{FF2B5EF4-FFF2-40B4-BE49-F238E27FC236}">
                <a16:creationId xmlns:a16="http://schemas.microsoft.com/office/drawing/2014/main" id="{00000000-0008-0000-0300-00001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16" name="Line 23">
            <a:extLst>
              <a:ext uri="{FF2B5EF4-FFF2-40B4-BE49-F238E27FC236}">
                <a16:creationId xmlns:a16="http://schemas.microsoft.com/office/drawing/2014/main" id="{00000000-0008-0000-0300-00001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17" name="Line 24">
            <a:extLst>
              <a:ext uri="{FF2B5EF4-FFF2-40B4-BE49-F238E27FC236}">
                <a16:creationId xmlns:a16="http://schemas.microsoft.com/office/drawing/2014/main" id="{00000000-0008-0000-0300-00001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18" name="Group 25">
          <a:extLst>
            <a:ext uri="{FF2B5EF4-FFF2-40B4-BE49-F238E27FC236}">
              <a16:creationId xmlns:a16="http://schemas.microsoft.com/office/drawing/2014/main" id="{00000000-0008-0000-0300-00001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19" name="Line 26">
            <a:extLst>
              <a:ext uri="{FF2B5EF4-FFF2-40B4-BE49-F238E27FC236}">
                <a16:creationId xmlns:a16="http://schemas.microsoft.com/office/drawing/2014/main" id="{00000000-0008-0000-0300-00001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0" name="Line 27">
            <a:extLst>
              <a:ext uri="{FF2B5EF4-FFF2-40B4-BE49-F238E27FC236}">
                <a16:creationId xmlns:a16="http://schemas.microsoft.com/office/drawing/2014/main" id="{00000000-0008-0000-0300-00001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1" name="Line 28">
            <a:extLst>
              <a:ext uri="{FF2B5EF4-FFF2-40B4-BE49-F238E27FC236}">
                <a16:creationId xmlns:a16="http://schemas.microsoft.com/office/drawing/2014/main" id="{00000000-0008-0000-0300-00001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22" name="Group 29">
          <a:extLst>
            <a:ext uri="{FF2B5EF4-FFF2-40B4-BE49-F238E27FC236}">
              <a16:creationId xmlns:a16="http://schemas.microsoft.com/office/drawing/2014/main" id="{00000000-0008-0000-0300-00001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23" name="Line 30">
            <a:extLst>
              <a:ext uri="{FF2B5EF4-FFF2-40B4-BE49-F238E27FC236}">
                <a16:creationId xmlns:a16="http://schemas.microsoft.com/office/drawing/2014/main" id="{00000000-0008-0000-0300-00001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4" name="Line 31">
            <a:extLst>
              <a:ext uri="{FF2B5EF4-FFF2-40B4-BE49-F238E27FC236}">
                <a16:creationId xmlns:a16="http://schemas.microsoft.com/office/drawing/2014/main" id="{00000000-0008-0000-0300-00002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5" name="Line 32">
            <a:extLst>
              <a:ext uri="{FF2B5EF4-FFF2-40B4-BE49-F238E27FC236}">
                <a16:creationId xmlns:a16="http://schemas.microsoft.com/office/drawing/2014/main" id="{00000000-0008-0000-0300-00002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26" name="Group 33">
          <a:extLst>
            <a:ext uri="{FF2B5EF4-FFF2-40B4-BE49-F238E27FC236}">
              <a16:creationId xmlns:a16="http://schemas.microsoft.com/office/drawing/2014/main" id="{00000000-0008-0000-0300-00002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27" name="Line 34">
            <a:extLst>
              <a:ext uri="{FF2B5EF4-FFF2-40B4-BE49-F238E27FC236}">
                <a16:creationId xmlns:a16="http://schemas.microsoft.com/office/drawing/2014/main" id="{00000000-0008-0000-0300-00002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8" name="Line 35">
            <a:extLst>
              <a:ext uri="{FF2B5EF4-FFF2-40B4-BE49-F238E27FC236}">
                <a16:creationId xmlns:a16="http://schemas.microsoft.com/office/drawing/2014/main" id="{00000000-0008-0000-0300-00002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29" name="Line 36">
            <a:extLst>
              <a:ext uri="{FF2B5EF4-FFF2-40B4-BE49-F238E27FC236}">
                <a16:creationId xmlns:a16="http://schemas.microsoft.com/office/drawing/2014/main" id="{00000000-0008-0000-0300-00002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30" name="Group 37">
          <a:extLst>
            <a:ext uri="{FF2B5EF4-FFF2-40B4-BE49-F238E27FC236}">
              <a16:creationId xmlns:a16="http://schemas.microsoft.com/office/drawing/2014/main" id="{00000000-0008-0000-0300-00002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31" name="Line 38">
            <a:extLst>
              <a:ext uri="{FF2B5EF4-FFF2-40B4-BE49-F238E27FC236}">
                <a16:creationId xmlns:a16="http://schemas.microsoft.com/office/drawing/2014/main" id="{00000000-0008-0000-0300-00002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32" name="Line 39">
            <a:extLst>
              <a:ext uri="{FF2B5EF4-FFF2-40B4-BE49-F238E27FC236}">
                <a16:creationId xmlns:a16="http://schemas.microsoft.com/office/drawing/2014/main" id="{00000000-0008-0000-0300-00002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33" name="Line 40">
            <a:extLst>
              <a:ext uri="{FF2B5EF4-FFF2-40B4-BE49-F238E27FC236}">
                <a16:creationId xmlns:a16="http://schemas.microsoft.com/office/drawing/2014/main" id="{00000000-0008-0000-0300-00002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34" name="Group 41">
          <a:extLst>
            <a:ext uri="{FF2B5EF4-FFF2-40B4-BE49-F238E27FC236}">
              <a16:creationId xmlns:a16="http://schemas.microsoft.com/office/drawing/2014/main" id="{00000000-0008-0000-0300-00002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35" name="Line 42">
            <a:extLst>
              <a:ext uri="{FF2B5EF4-FFF2-40B4-BE49-F238E27FC236}">
                <a16:creationId xmlns:a16="http://schemas.microsoft.com/office/drawing/2014/main" id="{00000000-0008-0000-0300-00002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36" name="Line 43">
            <a:extLst>
              <a:ext uri="{FF2B5EF4-FFF2-40B4-BE49-F238E27FC236}">
                <a16:creationId xmlns:a16="http://schemas.microsoft.com/office/drawing/2014/main" id="{00000000-0008-0000-0300-00002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37" name="Line 44">
            <a:extLst>
              <a:ext uri="{FF2B5EF4-FFF2-40B4-BE49-F238E27FC236}">
                <a16:creationId xmlns:a16="http://schemas.microsoft.com/office/drawing/2014/main" id="{00000000-0008-0000-0300-00002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38" name="Group 45">
          <a:extLst>
            <a:ext uri="{FF2B5EF4-FFF2-40B4-BE49-F238E27FC236}">
              <a16:creationId xmlns:a16="http://schemas.microsoft.com/office/drawing/2014/main" id="{00000000-0008-0000-0300-00002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39" name="Line 46">
            <a:extLst>
              <a:ext uri="{FF2B5EF4-FFF2-40B4-BE49-F238E27FC236}">
                <a16:creationId xmlns:a16="http://schemas.microsoft.com/office/drawing/2014/main" id="{00000000-0008-0000-0300-00002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0" name="Line 47">
            <a:extLst>
              <a:ext uri="{FF2B5EF4-FFF2-40B4-BE49-F238E27FC236}">
                <a16:creationId xmlns:a16="http://schemas.microsoft.com/office/drawing/2014/main" id="{00000000-0008-0000-0300-00003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1" name="Line 48">
            <a:extLst>
              <a:ext uri="{FF2B5EF4-FFF2-40B4-BE49-F238E27FC236}">
                <a16:creationId xmlns:a16="http://schemas.microsoft.com/office/drawing/2014/main" id="{00000000-0008-0000-0300-00003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42" name="Group 49">
          <a:extLst>
            <a:ext uri="{FF2B5EF4-FFF2-40B4-BE49-F238E27FC236}">
              <a16:creationId xmlns:a16="http://schemas.microsoft.com/office/drawing/2014/main" id="{00000000-0008-0000-0300-00003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43" name="Line 50">
            <a:extLst>
              <a:ext uri="{FF2B5EF4-FFF2-40B4-BE49-F238E27FC236}">
                <a16:creationId xmlns:a16="http://schemas.microsoft.com/office/drawing/2014/main" id="{00000000-0008-0000-0300-00003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4" name="Line 51">
            <a:extLst>
              <a:ext uri="{FF2B5EF4-FFF2-40B4-BE49-F238E27FC236}">
                <a16:creationId xmlns:a16="http://schemas.microsoft.com/office/drawing/2014/main" id="{00000000-0008-0000-0300-00003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5" name="Line 52">
            <a:extLst>
              <a:ext uri="{FF2B5EF4-FFF2-40B4-BE49-F238E27FC236}">
                <a16:creationId xmlns:a16="http://schemas.microsoft.com/office/drawing/2014/main" id="{00000000-0008-0000-0300-00003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46" name="Group 53">
          <a:extLst>
            <a:ext uri="{FF2B5EF4-FFF2-40B4-BE49-F238E27FC236}">
              <a16:creationId xmlns:a16="http://schemas.microsoft.com/office/drawing/2014/main" id="{00000000-0008-0000-0300-00003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47" name="Line 54">
            <a:extLst>
              <a:ext uri="{FF2B5EF4-FFF2-40B4-BE49-F238E27FC236}">
                <a16:creationId xmlns:a16="http://schemas.microsoft.com/office/drawing/2014/main" id="{00000000-0008-0000-0300-00003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8" name="Line 55">
            <a:extLst>
              <a:ext uri="{FF2B5EF4-FFF2-40B4-BE49-F238E27FC236}">
                <a16:creationId xmlns:a16="http://schemas.microsoft.com/office/drawing/2014/main" id="{00000000-0008-0000-0300-00003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49" name="Line 56">
            <a:extLst>
              <a:ext uri="{FF2B5EF4-FFF2-40B4-BE49-F238E27FC236}">
                <a16:creationId xmlns:a16="http://schemas.microsoft.com/office/drawing/2014/main" id="{00000000-0008-0000-0300-00003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50" name="Group 57">
          <a:extLst>
            <a:ext uri="{FF2B5EF4-FFF2-40B4-BE49-F238E27FC236}">
              <a16:creationId xmlns:a16="http://schemas.microsoft.com/office/drawing/2014/main" id="{00000000-0008-0000-0300-00003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51" name="Line 58">
            <a:extLst>
              <a:ext uri="{FF2B5EF4-FFF2-40B4-BE49-F238E27FC236}">
                <a16:creationId xmlns:a16="http://schemas.microsoft.com/office/drawing/2014/main" id="{00000000-0008-0000-0300-00003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52" name="Line 59">
            <a:extLst>
              <a:ext uri="{FF2B5EF4-FFF2-40B4-BE49-F238E27FC236}">
                <a16:creationId xmlns:a16="http://schemas.microsoft.com/office/drawing/2014/main" id="{00000000-0008-0000-0300-00003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53" name="Line 60">
            <a:extLst>
              <a:ext uri="{FF2B5EF4-FFF2-40B4-BE49-F238E27FC236}">
                <a16:creationId xmlns:a16="http://schemas.microsoft.com/office/drawing/2014/main" id="{00000000-0008-0000-0300-00003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54" name="Group 61">
          <a:extLst>
            <a:ext uri="{FF2B5EF4-FFF2-40B4-BE49-F238E27FC236}">
              <a16:creationId xmlns:a16="http://schemas.microsoft.com/office/drawing/2014/main" id="{00000000-0008-0000-0300-00003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55" name="Line 62">
            <a:extLst>
              <a:ext uri="{FF2B5EF4-FFF2-40B4-BE49-F238E27FC236}">
                <a16:creationId xmlns:a16="http://schemas.microsoft.com/office/drawing/2014/main" id="{00000000-0008-0000-0300-00003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56" name="Line 63">
            <a:extLst>
              <a:ext uri="{FF2B5EF4-FFF2-40B4-BE49-F238E27FC236}">
                <a16:creationId xmlns:a16="http://schemas.microsoft.com/office/drawing/2014/main" id="{00000000-0008-0000-0300-00004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57" name="Line 64">
            <a:extLst>
              <a:ext uri="{FF2B5EF4-FFF2-40B4-BE49-F238E27FC236}">
                <a16:creationId xmlns:a16="http://schemas.microsoft.com/office/drawing/2014/main" id="{00000000-0008-0000-0300-00004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58" name="Group 65">
          <a:extLst>
            <a:ext uri="{FF2B5EF4-FFF2-40B4-BE49-F238E27FC236}">
              <a16:creationId xmlns:a16="http://schemas.microsoft.com/office/drawing/2014/main" id="{00000000-0008-0000-0300-00004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59" name="Line 66">
            <a:extLst>
              <a:ext uri="{FF2B5EF4-FFF2-40B4-BE49-F238E27FC236}">
                <a16:creationId xmlns:a16="http://schemas.microsoft.com/office/drawing/2014/main" id="{00000000-0008-0000-0300-00004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0" name="Line 67">
            <a:extLst>
              <a:ext uri="{FF2B5EF4-FFF2-40B4-BE49-F238E27FC236}">
                <a16:creationId xmlns:a16="http://schemas.microsoft.com/office/drawing/2014/main" id="{00000000-0008-0000-0300-00004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1" name="Line 68">
            <a:extLst>
              <a:ext uri="{FF2B5EF4-FFF2-40B4-BE49-F238E27FC236}">
                <a16:creationId xmlns:a16="http://schemas.microsoft.com/office/drawing/2014/main" id="{00000000-0008-0000-0300-00004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62" name="Group 69">
          <a:extLst>
            <a:ext uri="{FF2B5EF4-FFF2-40B4-BE49-F238E27FC236}">
              <a16:creationId xmlns:a16="http://schemas.microsoft.com/office/drawing/2014/main" id="{00000000-0008-0000-0300-00004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63" name="Line 70">
            <a:extLst>
              <a:ext uri="{FF2B5EF4-FFF2-40B4-BE49-F238E27FC236}">
                <a16:creationId xmlns:a16="http://schemas.microsoft.com/office/drawing/2014/main" id="{00000000-0008-0000-0300-00004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4" name="Line 71">
            <a:extLst>
              <a:ext uri="{FF2B5EF4-FFF2-40B4-BE49-F238E27FC236}">
                <a16:creationId xmlns:a16="http://schemas.microsoft.com/office/drawing/2014/main" id="{00000000-0008-0000-0300-00004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5" name="Line 72">
            <a:extLst>
              <a:ext uri="{FF2B5EF4-FFF2-40B4-BE49-F238E27FC236}">
                <a16:creationId xmlns:a16="http://schemas.microsoft.com/office/drawing/2014/main" id="{00000000-0008-0000-0300-00004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66" name="Group 73">
          <a:extLst>
            <a:ext uri="{FF2B5EF4-FFF2-40B4-BE49-F238E27FC236}">
              <a16:creationId xmlns:a16="http://schemas.microsoft.com/office/drawing/2014/main" id="{00000000-0008-0000-0300-00004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67" name="Line 74">
            <a:extLst>
              <a:ext uri="{FF2B5EF4-FFF2-40B4-BE49-F238E27FC236}">
                <a16:creationId xmlns:a16="http://schemas.microsoft.com/office/drawing/2014/main" id="{00000000-0008-0000-0300-00004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8" name="Line 75">
            <a:extLst>
              <a:ext uri="{FF2B5EF4-FFF2-40B4-BE49-F238E27FC236}">
                <a16:creationId xmlns:a16="http://schemas.microsoft.com/office/drawing/2014/main" id="{00000000-0008-0000-0300-00004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69" name="Line 76">
            <a:extLst>
              <a:ext uri="{FF2B5EF4-FFF2-40B4-BE49-F238E27FC236}">
                <a16:creationId xmlns:a16="http://schemas.microsoft.com/office/drawing/2014/main" id="{00000000-0008-0000-0300-00004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70" name="Group 77">
          <a:extLst>
            <a:ext uri="{FF2B5EF4-FFF2-40B4-BE49-F238E27FC236}">
              <a16:creationId xmlns:a16="http://schemas.microsoft.com/office/drawing/2014/main" id="{00000000-0008-0000-0300-00004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71" name="Line 78">
            <a:extLst>
              <a:ext uri="{FF2B5EF4-FFF2-40B4-BE49-F238E27FC236}">
                <a16:creationId xmlns:a16="http://schemas.microsoft.com/office/drawing/2014/main" id="{00000000-0008-0000-0300-00004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72" name="Line 79">
            <a:extLst>
              <a:ext uri="{FF2B5EF4-FFF2-40B4-BE49-F238E27FC236}">
                <a16:creationId xmlns:a16="http://schemas.microsoft.com/office/drawing/2014/main" id="{00000000-0008-0000-0300-00005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73" name="Line 80">
            <a:extLst>
              <a:ext uri="{FF2B5EF4-FFF2-40B4-BE49-F238E27FC236}">
                <a16:creationId xmlns:a16="http://schemas.microsoft.com/office/drawing/2014/main" id="{00000000-0008-0000-0300-00005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74" name="Group 81">
          <a:extLst>
            <a:ext uri="{FF2B5EF4-FFF2-40B4-BE49-F238E27FC236}">
              <a16:creationId xmlns:a16="http://schemas.microsoft.com/office/drawing/2014/main" id="{00000000-0008-0000-0300-00005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75" name="Line 82">
            <a:extLst>
              <a:ext uri="{FF2B5EF4-FFF2-40B4-BE49-F238E27FC236}">
                <a16:creationId xmlns:a16="http://schemas.microsoft.com/office/drawing/2014/main" id="{00000000-0008-0000-0300-00005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76" name="Line 83">
            <a:extLst>
              <a:ext uri="{FF2B5EF4-FFF2-40B4-BE49-F238E27FC236}">
                <a16:creationId xmlns:a16="http://schemas.microsoft.com/office/drawing/2014/main" id="{00000000-0008-0000-0300-00005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77" name="Line 84">
            <a:extLst>
              <a:ext uri="{FF2B5EF4-FFF2-40B4-BE49-F238E27FC236}">
                <a16:creationId xmlns:a16="http://schemas.microsoft.com/office/drawing/2014/main" id="{00000000-0008-0000-0300-00005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78" name="Group 85">
          <a:extLst>
            <a:ext uri="{FF2B5EF4-FFF2-40B4-BE49-F238E27FC236}">
              <a16:creationId xmlns:a16="http://schemas.microsoft.com/office/drawing/2014/main" id="{00000000-0008-0000-0300-00005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79" name="Line 86">
            <a:extLst>
              <a:ext uri="{FF2B5EF4-FFF2-40B4-BE49-F238E27FC236}">
                <a16:creationId xmlns:a16="http://schemas.microsoft.com/office/drawing/2014/main" id="{00000000-0008-0000-0300-00005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0" name="Line 87">
            <a:extLst>
              <a:ext uri="{FF2B5EF4-FFF2-40B4-BE49-F238E27FC236}">
                <a16:creationId xmlns:a16="http://schemas.microsoft.com/office/drawing/2014/main" id="{00000000-0008-0000-0300-00005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1" name="Line 88">
            <a:extLst>
              <a:ext uri="{FF2B5EF4-FFF2-40B4-BE49-F238E27FC236}">
                <a16:creationId xmlns:a16="http://schemas.microsoft.com/office/drawing/2014/main" id="{00000000-0008-0000-0300-00005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82" name="Group 89">
          <a:extLst>
            <a:ext uri="{FF2B5EF4-FFF2-40B4-BE49-F238E27FC236}">
              <a16:creationId xmlns:a16="http://schemas.microsoft.com/office/drawing/2014/main" id="{00000000-0008-0000-0300-00005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83" name="Line 90">
            <a:extLst>
              <a:ext uri="{FF2B5EF4-FFF2-40B4-BE49-F238E27FC236}">
                <a16:creationId xmlns:a16="http://schemas.microsoft.com/office/drawing/2014/main" id="{00000000-0008-0000-0300-00005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4" name="Line 91">
            <a:extLst>
              <a:ext uri="{FF2B5EF4-FFF2-40B4-BE49-F238E27FC236}">
                <a16:creationId xmlns:a16="http://schemas.microsoft.com/office/drawing/2014/main" id="{00000000-0008-0000-0300-00005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5" name="Line 92">
            <a:extLst>
              <a:ext uri="{FF2B5EF4-FFF2-40B4-BE49-F238E27FC236}">
                <a16:creationId xmlns:a16="http://schemas.microsoft.com/office/drawing/2014/main" id="{00000000-0008-0000-0300-00005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86" name="Group 93">
          <a:extLst>
            <a:ext uri="{FF2B5EF4-FFF2-40B4-BE49-F238E27FC236}">
              <a16:creationId xmlns:a16="http://schemas.microsoft.com/office/drawing/2014/main" id="{00000000-0008-0000-0300-00005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87" name="Line 94">
            <a:extLst>
              <a:ext uri="{FF2B5EF4-FFF2-40B4-BE49-F238E27FC236}">
                <a16:creationId xmlns:a16="http://schemas.microsoft.com/office/drawing/2014/main" id="{00000000-0008-0000-0300-00005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8" name="Line 95">
            <a:extLst>
              <a:ext uri="{FF2B5EF4-FFF2-40B4-BE49-F238E27FC236}">
                <a16:creationId xmlns:a16="http://schemas.microsoft.com/office/drawing/2014/main" id="{00000000-0008-0000-0300-00006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89" name="Line 96">
            <a:extLst>
              <a:ext uri="{FF2B5EF4-FFF2-40B4-BE49-F238E27FC236}">
                <a16:creationId xmlns:a16="http://schemas.microsoft.com/office/drawing/2014/main" id="{00000000-0008-0000-0300-00006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90" name="Group 97">
          <a:extLst>
            <a:ext uri="{FF2B5EF4-FFF2-40B4-BE49-F238E27FC236}">
              <a16:creationId xmlns:a16="http://schemas.microsoft.com/office/drawing/2014/main" id="{00000000-0008-0000-0300-00006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91" name="Line 98">
            <a:extLst>
              <a:ext uri="{FF2B5EF4-FFF2-40B4-BE49-F238E27FC236}">
                <a16:creationId xmlns:a16="http://schemas.microsoft.com/office/drawing/2014/main" id="{00000000-0008-0000-0300-00006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92" name="Line 99">
            <a:extLst>
              <a:ext uri="{FF2B5EF4-FFF2-40B4-BE49-F238E27FC236}">
                <a16:creationId xmlns:a16="http://schemas.microsoft.com/office/drawing/2014/main" id="{00000000-0008-0000-0300-00006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93" name="Line 100">
            <a:extLst>
              <a:ext uri="{FF2B5EF4-FFF2-40B4-BE49-F238E27FC236}">
                <a16:creationId xmlns:a16="http://schemas.microsoft.com/office/drawing/2014/main" id="{00000000-0008-0000-0300-00006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94" name="Group 101">
          <a:extLst>
            <a:ext uri="{FF2B5EF4-FFF2-40B4-BE49-F238E27FC236}">
              <a16:creationId xmlns:a16="http://schemas.microsoft.com/office/drawing/2014/main" id="{00000000-0008-0000-0300-00006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95" name="Line 102">
            <a:extLst>
              <a:ext uri="{FF2B5EF4-FFF2-40B4-BE49-F238E27FC236}">
                <a16:creationId xmlns:a16="http://schemas.microsoft.com/office/drawing/2014/main" id="{00000000-0008-0000-0300-00006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96" name="Line 103">
            <a:extLst>
              <a:ext uri="{FF2B5EF4-FFF2-40B4-BE49-F238E27FC236}">
                <a16:creationId xmlns:a16="http://schemas.microsoft.com/office/drawing/2014/main" id="{00000000-0008-0000-0300-00006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97" name="Line 104">
            <a:extLst>
              <a:ext uri="{FF2B5EF4-FFF2-40B4-BE49-F238E27FC236}">
                <a16:creationId xmlns:a16="http://schemas.microsoft.com/office/drawing/2014/main" id="{00000000-0008-0000-0300-00006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698" name="Group 105">
          <a:extLst>
            <a:ext uri="{FF2B5EF4-FFF2-40B4-BE49-F238E27FC236}">
              <a16:creationId xmlns:a16="http://schemas.microsoft.com/office/drawing/2014/main" id="{00000000-0008-0000-0300-00006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699" name="Line 106">
            <a:extLst>
              <a:ext uri="{FF2B5EF4-FFF2-40B4-BE49-F238E27FC236}">
                <a16:creationId xmlns:a16="http://schemas.microsoft.com/office/drawing/2014/main" id="{00000000-0008-0000-0300-00006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0" name="Line 107">
            <a:extLst>
              <a:ext uri="{FF2B5EF4-FFF2-40B4-BE49-F238E27FC236}">
                <a16:creationId xmlns:a16="http://schemas.microsoft.com/office/drawing/2014/main" id="{00000000-0008-0000-0300-00006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1" name="Line 108">
            <a:extLst>
              <a:ext uri="{FF2B5EF4-FFF2-40B4-BE49-F238E27FC236}">
                <a16:creationId xmlns:a16="http://schemas.microsoft.com/office/drawing/2014/main" id="{00000000-0008-0000-0300-00006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02" name="Group 109">
          <a:extLst>
            <a:ext uri="{FF2B5EF4-FFF2-40B4-BE49-F238E27FC236}">
              <a16:creationId xmlns:a16="http://schemas.microsoft.com/office/drawing/2014/main" id="{00000000-0008-0000-0300-00006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03" name="Line 110">
            <a:extLst>
              <a:ext uri="{FF2B5EF4-FFF2-40B4-BE49-F238E27FC236}">
                <a16:creationId xmlns:a16="http://schemas.microsoft.com/office/drawing/2014/main" id="{00000000-0008-0000-0300-00006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4" name="Line 111">
            <a:extLst>
              <a:ext uri="{FF2B5EF4-FFF2-40B4-BE49-F238E27FC236}">
                <a16:creationId xmlns:a16="http://schemas.microsoft.com/office/drawing/2014/main" id="{00000000-0008-0000-0300-00007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5" name="Line 112">
            <a:extLst>
              <a:ext uri="{FF2B5EF4-FFF2-40B4-BE49-F238E27FC236}">
                <a16:creationId xmlns:a16="http://schemas.microsoft.com/office/drawing/2014/main" id="{00000000-0008-0000-0300-00007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06" name="Group 113">
          <a:extLst>
            <a:ext uri="{FF2B5EF4-FFF2-40B4-BE49-F238E27FC236}">
              <a16:creationId xmlns:a16="http://schemas.microsoft.com/office/drawing/2014/main" id="{00000000-0008-0000-0300-00007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07" name="Line 114">
            <a:extLst>
              <a:ext uri="{FF2B5EF4-FFF2-40B4-BE49-F238E27FC236}">
                <a16:creationId xmlns:a16="http://schemas.microsoft.com/office/drawing/2014/main" id="{00000000-0008-0000-0300-00007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8" name="Line 115">
            <a:extLst>
              <a:ext uri="{FF2B5EF4-FFF2-40B4-BE49-F238E27FC236}">
                <a16:creationId xmlns:a16="http://schemas.microsoft.com/office/drawing/2014/main" id="{00000000-0008-0000-0300-00007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9" name="Line 116">
            <a:extLst>
              <a:ext uri="{FF2B5EF4-FFF2-40B4-BE49-F238E27FC236}">
                <a16:creationId xmlns:a16="http://schemas.microsoft.com/office/drawing/2014/main" id="{00000000-0008-0000-0300-00007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10" name="Group 117">
          <a:extLst>
            <a:ext uri="{FF2B5EF4-FFF2-40B4-BE49-F238E27FC236}">
              <a16:creationId xmlns:a16="http://schemas.microsoft.com/office/drawing/2014/main" id="{00000000-0008-0000-0300-00007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11" name="Line 118">
            <a:extLst>
              <a:ext uri="{FF2B5EF4-FFF2-40B4-BE49-F238E27FC236}">
                <a16:creationId xmlns:a16="http://schemas.microsoft.com/office/drawing/2014/main" id="{00000000-0008-0000-0300-00007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12" name="Line 119">
            <a:extLst>
              <a:ext uri="{FF2B5EF4-FFF2-40B4-BE49-F238E27FC236}">
                <a16:creationId xmlns:a16="http://schemas.microsoft.com/office/drawing/2014/main" id="{00000000-0008-0000-0300-00007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13" name="Line 120">
            <a:extLst>
              <a:ext uri="{FF2B5EF4-FFF2-40B4-BE49-F238E27FC236}">
                <a16:creationId xmlns:a16="http://schemas.microsoft.com/office/drawing/2014/main" id="{00000000-0008-0000-0300-00007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14" name="Group 121">
          <a:extLst>
            <a:ext uri="{FF2B5EF4-FFF2-40B4-BE49-F238E27FC236}">
              <a16:creationId xmlns:a16="http://schemas.microsoft.com/office/drawing/2014/main" id="{00000000-0008-0000-0300-00007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15" name="Line 122">
            <a:extLst>
              <a:ext uri="{FF2B5EF4-FFF2-40B4-BE49-F238E27FC236}">
                <a16:creationId xmlns:a16="http://schemas.microsoft.com/office/drawing/2014/main" id="{00000000-0008-0000-0300-00007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16" name="Line 123">
            <a:extLst>
              <a:ext uri="{FF2B5EF4-FFF2-40B4-BE49-F238E27FC236}">
                <a16:creationId xmlns:a16="http://schemas.microsoft.com/office/drawing/2014/main" id="{00000000-0008-0000-0300-00007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17" name="Line 124">
            <a:extLst>
              <a:ext uri="{FF2B5EF4-FFF2-40B4-BE49-F238E27FC236}">
                <a16:creationId xmlns:a16="http://schemas.microsoft.com/office/drawing/2014/main" id="{00000000-0008-0000-0300-00007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18" name="Group 125">
          <a:extLst>
            <a:ext uri="{FF2B5EF4-FFF2-40B4-BE49-F238E27FC236}">
              <a16:creationId xmlns:a16="http://schemas.microsoft.com/office/drawing/2014/main" id="{00000000-0008-0000-0300-00007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19" name="Line 126">
            <a:extLst>
              <a:ext uri="{FF2B5EF4-FFF2-40B4-BE49-F238E27FC236}">
                <a16:creationId xmlns:a16="http://schemas.microsoft.com/office/drawing/2014/main" id="{00000000-0008-0000-0300-00007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0" name="Line 127">
            <a:extLst>
              <a:ext uri="{FF2B5EF4-FFF2-40B4-BE49-F238E27FC236}">
                <a16:creationId xmlns:a16="http://schemas.microsoft.com/office/drawing/2014/main" id="{00000000-0008-0000-0300-00008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1" name="Line 128">
            <a:extLst>
              <a:ext uri="{FF2B5EF4-FFF2-40B4-BE49-F238E27FC236}">
                <a16:creationId xmlns:a16="http://schemas.microsoft.com/office/drawing/2014/main" id="{00000000-0008-0000-0300-00008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22" name="Group 129">
          <a:extLst>
            <a:ext uri="{FF2B5EF4-FFF2-40B4-BE49-F238E27FC236}">
              <a16:creationId xmlns:a16="http://schemas.microsoft.com/office/drawing/2014/main" id="{00000000-0008-0000-0300-00008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23" name="Line 130">
            <a:extLst>
              <a:ext uri="{FF2B5EF4-FFF2-40B4-BE49-F238E27FC236}">
                <a16:creationId xmlns:a16="http://schemas.microsoft.com/office/drawing/2014/main" id="{00000000-0008-0000-0300-00008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4" name="Line 131">
            <a:extLst>
              <a:ext uri="{FF2B5EF4-FFF2-40B4-BE49-F238E27FC236}">
                <a16:creationId xmlns:a16="http://schemas.microsoft.com/office/drawing/2014/main" id="{00000000-0008-0000-0300-00008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5" name="Line 132">
            <a:extLst>
              <a:ext uri="{FF2B5EF4-FFF2-40B4-BE49-F238E27FC236}">
                <a16:creationId xmlns:a16="http://schemas.microsoft.com/office/drawing/2014/main" id="{00000000-0008-0000-0300-00008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26" name="Group 133">
          <a:extLst>
            <a:ext uri="{FF2B5EF4-FFF2-40B4-BE49-F238E27FC236}">
              <a16:creationId xmlns:a16="http://schemas.microsoft.com/office/drawing/2014/main" id="{00000000-0008-0000-0300-00008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27" name="Line 134">
            <a:extLst>
              <a:ext uri="{FF2B5EF4-FFF2-40B4-BE49-F238E27FC236}">
                <a16:creationId xmlns:a16="http://schemas.microsoft.com/office/drawing/2014/main" id="{00000000-0008-0000-0300-00008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8" name="Line 135">
            <a:extLst>
              <a:ext uri="{FF2B5EF4-FFF2-40B4-BE49-F238E27FC236}">
                <a16:creationId xmlns:a16="http://schemas.microsoft.com/office/drawing/2014/main" id="{00000000-0008-0000-0300-00008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9" name="Line 136">
            <a:extLst>
              <a:ext uri="{FF2B5EF4-FFF2-40B4-BE49-F238E27FC236}">
                <a16:creationId xmlns:a16="http://schemas.microsoft.com/office/drawing/2014/main" id="{00000000-0008-0000-0300-00008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30" name="Group 137">
          <a:extLst>
            <a:ext uri="{FF2B5EF4-FFF2-40B4-BE49-F238E27FC236}">
              <a16:creationId xmlns:a16="http://schemas.microsoft.com/office/drawing/2014/main" id="{00000000-0008-0000-0300-00008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31" name="Line 138">
            <a:extLst>
              <a:ext uri="{FF2B5EF4-FFF2-40B4-BE49-F238E27FC236}">
                <a16:creationId xmlns:a16="http://schemas.microsoft.com/office/drawing/2014/main" id="{00000000-0008-0000-0300-00008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32" name="Line 139">
            <a:extLst>
              <a:ext uri="{FF2B5EF4-FFF2-40B4-BE49-F238E27FC236}">
                <a16:creationId xmlns:a16="http://schemas.microsoft.com/office/drawing/2014/main" id="{00000000-0008-0000-0300-00008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33" name="Line 140">
            <a:extLst>
              <a:ext uri="{FF2B5EF4-FFF2-40B4-BE49-F238E27FC236}">
                <a16:creationId xmlns:a16="http://schemas.microsoft.com/office/drawing/2014/main" id="{00000000-0008-0000-0300-00008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34" name="Group 141">
          <a:extLst>
            <a:ext uri="{FF2B5EF4-FFF2-40B4-BE49-F238E27FC236}">
              <a16:creationId xmlns:a16="http://schemas.microsoft.com/office/drawing/2014/main" id="{00000000-0008-0000-0300-00008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35" name="Line 142">
            <a:extLst>
              <a:ext uri="{FF2B5EF4-FFF2-40B4-BE49-F238E27FC236}">
                <a16:creationId xmlns:a16="http://schemas.microsoft.com/office/drawing/2014/main" id="{00000000-0008-0000-0300-00008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36" name="Line 143">
            <a:extLst>
              <a:ext uri="{FF2B5EF4-FFF2-40B4-BE49-F238E27FC236}">
                <a16:creationId xmlns:a16="http://schemas.microsoft.com/office/drawing/2014/main" id="{00000000-0008-0000-0300-00009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37" name="Line 144">
            <a:extLst>
              <a:ext uri="{FF2B5EF4-FFF2-40B4-BE49-F238E27FC236}">
                <a16:creationId xmlns:a16="http://schemas.microsoft.com/office/drawing/2014/main" id="{00000000-0008-0000-0300-00009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38" name="Group 145">
          <a:extLst>
            <a:ext uri="{FF2B5EF4-FFF2-40B4-BE49-F238E27FC236}">
              <a16:creationId xmlns:a16="http://schemas.microsoft.com/office/drawing/2014/main" id="{00000000-0008-0000-0300-00009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39" name="Line 146">
            <a:extLst>
              <a:ext uri="{FF2B5EF4-FFF2-40B4-BE49-F238E27FC236}">
                <a16:creationId xmlns:a16="http://schemas.microsoft.com/office/drawing/2014/main" id="{00000000-0008-0000-0300-00009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0" name="Line 147">
            <a:extLst>
              <a:ext uri="{FF2B5EF4-FFF2-40B4-BE49-F238E27FC236}">
                <a16:creationId xmlns:a16="http://schemas.microsoft.com/office/drawing/2014/main" id="{00000000-0008-0000-0300-00009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1" name="Line 148">
            <a:extLst>
              <a:ext uri="{FF2B5EF4-FFF2-40B4-BE49-F238E27FC236}">
                <a16:creationId xmlns:a16="http://schemas.microsoft.com/office/drawing/2014/main" id="{00000000-0008-0000-0300-00009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42" name="Group 149">
          <a:extLst>
            <a:ext uri="{FF2B5EF4-FFF2-40B4-BE49-F238E27FC236}">
              <a16:creationId xmlns:a16="http://schemas.microsoft.com/office/drawing/2014/main" id="{00000000-0008-0000-0300-00009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43" name="Line 150">
            <a:extLst>
              <a:ext uri="{FF2B5EF4-FFF2-40B4-BE49-F238E27FC236}">
                <a16:creationId xmlns:a16="http://schemas.microsoft.com/office/drawing/2014/main" id="{00000000-0008-0000-0300-00009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4" name="Line 151">
            <a:extLst>
              <a:ext uri="{FF2B5EF4-FFF2-40B4-BE49-F238E27FC236}">
                <a16:creationId xmlns:a16="http://schemas.microsoft.com/office/drawing/2014/main" id="{00000000-0008-0000-0300-00009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5" name="Line 152">
            <a:extLst>
              <a:ext uri="{FF2B5EF4-FFF2-40B4-BE49-F238E27FC236}">
                <a16:creationId xmlns:a16="http://schemas.microsoft.com/office/drawing/2014/main" id="{00000000-0008-0000-0300-00009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46" name="Group 153">
          <a:extLst>
            <a:ext uri="{FF2B5EF4-FFF2-40B4-BE49-F238E27FC236}">
              <a16:creationId xmlns:a16="http://schemas.microsoft.com/office/drawing/2014/main" id="{00000000-0008-0000-0300-00009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47" name="Line 154">
            <a:extLst>
              <a:ext uri="{FF2B5EF4-FFF2-40B4-BE49-F238E27FC236}">
                <a16:creationId xmlns:a16="http://schemas.microsoft.com/office/drawing/2014/main" id="{00000000-0008-0000-0300-00009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8" name="Line 155">
            <a:extLst>
              <a:ext uri="{FF2B5EF4-FFF2-40B4-BE49-F238E27FC236}">
                <a16:creationId xmlns:a16="http://schemas.microsoft.com/office/drawing/2014/main" id="{00000000-0008-0000-0300-00009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49" name="Line 156">
            <a:extLst>
              <a:ext uri="{FF2B5EF4-FFF2-40B4-BE49-F238E27FC236}">
                <a16:creationId xmlns:a16="http://schemas.microsoft.com/office/drawing/2014/main" id="{00000000-0008-0000-0300-00009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50" name="Group 157">
          <a:extLst>
            <a:ext uri="{FF2B5EF4-FFF2-40B4-BE49-F238E27FC236}">
              <a16:creationId xmlns:a16="http://schemas.microsoft.com/office/drawing/2014/main" id="{00000000-0008-0000-0300-00009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51" name="Line 158">
            <a:extLst>
              <a:ext uri="{FF2B5EF4-FFF2-40B4-BE49-F238E27FC236}">
                <a16:creationId xmlns:a16="http://schemas.microsoft.com/office/drawing/2014/main" id="{00000000-0008-0000-0300-00009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52" name="Line 159">
            <a:extLst>
              <a:ext uri="{FF2B5EF4-FFF2-40B4-BE49-F238E27FC236}">
                <a16:creationId xmlns:a16="http://schemas.microsoft.com/office/drawing/2014/main" id="{00000000-0008-0000-0300-0000A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53" name="Line 160">
            <a:extLst>
              <a:ext uri="{FF2B5EF4-FFF2-40B4-BE49-F238E27FC236}">
                <a16:creationId xmlns:a16="http://schemas.microsoft.com/office/drawing/2014/main" id="{00000000-0008-0000-0300-0000A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54" name="Group 161">
          <a:extLst>
            <a:ext uri="{FF2B5EF4-FFF2-40B4-BE49-F238E27FC236}">
              <a16:creationId xmlns:a16="http://schemas.microsoft.com/office/drawing/2014/main" id="{00000000-0008-0000-0300-0000A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55" name="Line 162">
            <a:extLst>
              <a:ext uri="{FF2B5EF4-FFF2-40B4-BE49-F238E27FC236}">
                <a16:creationId xmlns:a16="http://schemas.microsoft.com/office/drawing/2014/main" id="{00000000-0008-0000-0300-0000A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56" name="Line 163">
            <a:extLst>
              <a:ext uri="{FF2B5EF4-FFF2-40B4-BE49-F238E27FC236}">
                <a16:creationId xmlns:a16="http://schemas.microsoft.com/office/drawing/2014/main" id="{00000000-0008-0000-0300-0000A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57" name="Line 164">
            <a:extLst>
              <a:ext uri="{FF2B5EF4-FFF2-40B4-BE49-F238E27FC236}">
                <a16:creationId xmlns:a16="http://schemas.microsoft.com/office/drawing/2014/main" id="{00000000-0008-0000-0300-0000A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58" name="Group 165">
          <a:extLst>
            <a:ext uri="{FF2B5EF4-FFF2-40B4-BE49-F238E27FC236}">
              <a16:creationId xmlns:a16="http://schemas.microsoft.com/office/drawing/2014/main" id="{00000000-0008-0000-0300-0000A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59" name="Line 166">
            <a:extLst>
              <a:ext uri="{FF2B5EF4-FFF2-40B4-BE49-F238E27FC236}">
                <a16:creationId xmlns:a16="http://schemas.microsoft.com/office/drawing/2014/main" id="{00000000-0008-0000-0300-0000A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0" name="Line 167">
            <a:extLst>
              <a:ext uri="{FF2B5EF4-FFF2-40B4-BE49-F238E27FC236}">
                <a16:creationId xmlns:a16="http://schemas.microsoft.com/office/drawing/2014/main" id="{00000000-0008-0000-0300-0000A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1" name="Line 168">
            <a:extLst>
              <a:ext uri="{FF2B5EF4-FFF2-40B4-BE49-F238E27FC236}">
                <a16:creationId xmlns:a16="http://schemas.microsoft.com/office/drawing/2014/main" id="{00000000-0008-0000-0300-0000A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62" name="Group 169">
          <a:extLst>
            <a:ext uri="{FF2B5EF4-FFF2-40B4-BE49-F238E27FC236}">
              <a16:creationId xmlns:a16="http://schemas.microsoft.com/office/drawing/2014/main" id="{00000000-0008-0000-0300-0000A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63" name="Line 170">
            <a:extLst>
              <a:ext uri="{FF2B5EF4-FFF2-40B4-BE49-F238E27FC236}">
                <a16:creationId xmlns:a16="http://schemas.microsoft.com/office/drawing/2014/main" id="{00000000-0008-0000-0300-0000A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4" name="Line 171">
            <a:extLst>
              <a:ext uri="{FF2B5EF4-FFF2-40B4-BE49-F238E27FC236}">
                <a16:creationId xmlns:a16="http://schemas.microsoft.com/office/drawing/2014/main" id="{00000000-0008-0000-0300-0000A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5" name="Line 172">
            <a:extLst>
              <a:ext uri="{FF2B5EF4-FFF2-40B4-BE49-F238E27FC236}">
                <a16:creationId xmlns:a16="http://schemas.microsoft.com/office/drawing/2014/main" id="{00000000-0008-0000-0300-0000A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66" name="Group 173">
          <a:extLst>
            <a:ext uri="{FF2B5EF4-FFF2-40B4-BE49-F238E27FC236}">
              <a16:creationId xmlns:a16="http://schemas.microsoft.com/office/drawing/2014/main" id="{00000000-0008-0000-0300-0000A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67" name="Line 174">
            <a:extLst>
              <a:ext uri="{FF2B5EF4-FFF2-40B4-BE49-F238E27FC236}">
                <a16:creationId xmlns:a16="http://schemas.microsoft.com/office/drawing/2014/main" id="{00000000-0008-0000-0300-0000A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8" name="Line 175">
            <a:extLst>
              <a:ext uri="{FF2B5EF4-FFF2-40B4-BE49-F238E27FC236}">
                <a16:creationId xmlns:a16="http://schemas.microsoft.com/office/drawing/2014/main" id="{00000000-0008-0000-0300-0000B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9" name="Line 176">
            <a:extLst>
              <a:ext uri="{FF2B5EF4-FFF2-40B4-BE49-F238E27FC236}">
                <a16:creationId xmlns:a16="http://schemas.microsoft.com/office/drawing/2014/main" id="{00000000-0008-0000-0300-0000B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70" name="Group 177">
          <a:extLst>
            <a:ext uri="{FF2B5EF4-FFF2-40B4-BE49-F238E27FC236}">
              <a16:creationId xmlns:a16="http://schemas.microsoft.com/office/drawing/2014/main" id="{00000000-0008-0000-0300-0000B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71" name="Line 178">
            <a:extLst>
              <a:ext uri="{FF2B5EF4-FFF2-40B4-BE49-F238E27FC236}">
                <a16:creationId xmlns:a16="http://schemas.microsoft.com/office/drawing/2014/main" id="{00000000-0008-0000-0300-0000B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72" name="Line 179">
            <a:extLst>
              <a:ext uri="{FF2B5EF4-FFF2-40B4-BE49-F238E27FC236}">
                <a16:creationId xmlns:a16="http://schemas.microsoft.com/office/drawing/2014/main" id="{00000000-0008-0000-0300-0000B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73" name="Line 180">
            <a:extLst>
              <a:ext uri="{FF2B5EF4-FFF2-40B4-BE49-F238E27FC236}">
                <a16:creationId xmlns:a16="http://schemas.microsoft.com/office/drawing/2014/main" id="{00000000-0008-0000-0300-0000B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74" name="Group 181">
          <a:extLst>
            <a:ext uri="{FF2B5EF4-FFF2-40B4-BE49-F238E27FC236}">
              <a16:creationId xmlns:a16="http://schemas.microsoft.com/office/drawing/2014/main" id="{00000000-0008-0000-0300-0000B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75" name="Line 182">
            <a:extLst>
              <a:ext uri="{FF2B5EF4-FFF2-40B4-BE49-F238E27FC236}">
                <a16:creationId xmlns:a16="http://schemas.microsoft.com/office/drawing/2014/main" id="{00000000-0008-0000-0300-0000B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76" name="Line 183">
            <a:extLst>
              <a:ext uri="{FF2B5EF4-FFF2-40B4-BE49-F238E27FC236}">
                <a16:creationId xmlns:a16="http://schemas.microsoft.com/office/drawing/2014/main" id="{00000000-0008-0000-0300-0000B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77" name="Line 184">
            <a:extLst>
              <a:ext uri="{FF2B5EF4-FFF2-40B4-BE49-F238E27FC236}">
                <a16:creationId xmlns:a16="http://schemas.microsoft.com/office/drawing/2014/main" id="{00000000-0008-0000-0300-0000B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78" name="Group 185">
          <a:extLst>
            <a:ext uri="{FF2B5EF4-FFF2-40B4-BE49-F238E27FC236}">
              <a16:creationId xmlns:a16="http://schemas.microsoft.com/office/drawing/2014/main" id="{00000000-0008-0000-0300-0000B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79" name="Line 186">
            <a:extLst>
              <a:ext uri="{FF2B5EF4-FFF2-40B4-BE49-F238E27FC236}">
                <a16:creationId xmlns:a16="http://schemas.microsoft.com/office/drawing/2014/main" id="{00000000-0008-0000-0300-0000B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0" name="Line 187">
            <a:extLst>
              <a:ext uri="{FF2B5EF4-FFF2-40B4-BE49-F238E27FC236}">
                <a16:creationId xmlns:a16="http://schemas.microsoft.com/office/drawing/2014/main" id="{00000000-0008-0000-0300-0000B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1" name="Line 188">
            <a:extLst>
              <a:ext uri="{FF2B5EF4-FFF2-40B4-BE49-F238E27FC236}">
                <a16:creationId xmlns:a16="http://schemas.microsoft.com/office/drawing/2014/main" id="{00000000-0008-0000-0300-0000B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82" name="Group 189">
          <a:extLst>
            <a:ext uri="{FF2B5EF4-FFF2-40B4-BE49-F238E27FC236}">
              <a16:creationId xmlns:a16="http://schemas.microsoft.com/office/drawing/2014/main" id="{00000000-0008-0000-0300-0000B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83" name="Line 190">
            <a:extLst>
              <a:ext uri="{FF2B5EF4-FFF2-40B4-BE49-F238E27FC236}">
                <a16:creationId xmlns:a16="http://schemas.microsoft.com/office/drawing/2014/main" id="{00000000-0008-0000-0300-0000B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4" name="Line 191">
            <a:extLst>
              <a:ext uri="{FF2B5EF4-FFF2-40B4-BE49-F238E27FC236}">
                <a16:creationId xmlns:a16="http://schemas.microsoft.com/office/drawing/2014/main" id="{00000000-0008-0000-0300-0000C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5" name="Line 192">
            <a:extLst>
              <a:ext uri="{FF2B5EF4-FFF2-40B4-BE49-F238E27FC236}">
                <a16:creationId xmlns:a16="http://schemas.microsoft.com/office/drawing/2014/main" id="{00000000-0008-0000-0300-0000C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86" name="Group 193">
          <a:extLst>
            <a:ext uri="{FF2B5EF4-FFF2-40B4-BE49-F238E27FC236}">
              <a16:creationId xmlns:a16="http://schemas.microsoft.com/office/drawing/2014/main" id="{00000000-0008-0000-0300-0000C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87" name="Line 194">
            <a:extLst>
              <a:ext uri="{FF2B5EF4-FFF2-40B4-BE49-F238E27FC236}">
                <a16:creationId xmlns:a16="http://schemas.microsoft.com/office/drawing/2014/main" id="{00000000-0008-0000-0300-0000C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8" name="Line 195">
            <a:extLst>
              <a:ext uri="{FF2B5EF4-FFF2-40B4-BE49-F238E27FC236}">
                <a16:creationId xmlns:a16="http://schemas.microsoft.com/office/drawing/2014/main" id="{00000000-0008-0000-0300-0000C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9" name="Line 196">
            <a:extLst>
              <a:ext uri="{FF2B5EF4-FFF2-40B4-BE49-F238E27FC236}">
                <a16:creationId xmlns:a16="http://schemas.microsoft.com/office/drawing/2014/main" id="{00000000-0008-0000-0300-0000C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90" name="Group 197">
          <a:extLst>
            <a:ext uri="{FF2B5EF4-FFF2-40B4-BE49-F238E27FC236}">
              <a16:creationId xmlns:a16="http://schemas.microsoft.com/office/drawing/2014/main" id="{00000000-0008-0000-0300-0000C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91" name="Line 198">
            <a:extLst>
              <a:ext uri="{FF2B5EF4-FFF2-40B4-BE49-F238E27FC236}">
                <a16:creationId xmlns:a16="http://schemas.microsoft.com/office/drawing/2014/main" id="{00000000-0008-0000-0300-0000C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92" name="Line 199">
            <a:extLst>
              <a:ext uri="{FF2B5EF4-FFF2-40B4-BE49-F238E27FC236}">
                <a16:creationId xmlns:a16="http://schemas.microsoft.com/office/drawing/2014/main" id="{00000000-0008-0000-0300-0000C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93" name="Line 200">
            <a:extLst>
              <a:ext uri="{FF2B5EF4-FFF2-40B4-BE49-F238E27FC236}">
                <a16:creationId xmlns:a16="http://schemas.microsoft.com/office/drawing/2014/main" id="{00000000-0008-0000-0300-0000C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94" name="Group 201">
          <a:extLst>
            <a:ext uri="{FF2B5EF4-FFF2-40B4-BE49-F238E27FC236}">
              <a16:creationId xmlns:a16="http://schemas.microsoft.com/office/drawing/2014/main" id="{00000000-0008-0000-0300-0000C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95" name="Line 202">
            <a:extLst>
              <a:ext uri="{FF2B5EF4-FFF2-40B4-BE49-F238E27FC236}">
                <a16:creationId xmlns:a16="http://schemas.microsoft.com/office/drawing/2014/main" id="{00000000-0008-0000-0300-0000C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96" name="Line 203">
            <a:extLst>
              <a:ext uri="{FF2B5EF4-FFF2-40B4-BE49-F238E27FC236}">
                <a16:creationId xmlns:a16="http://schemas.microsoft.com/office/drawing/2014/main" id="{00000000-0008-0000-0300-0000C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97" name="Line 204">
            <a:extLst>
              <a:ext uri="{FF2B5EF4-FFF2-40B4-BE49-F238E27FC236}">
                <a16:creationId xmlns:a16="http://schemas.microsoft.com/office/drawing/2014/main" id="{00000000-0008-0000-0300-0000C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798" name="Group 205">
          <a:extLst>
            <a:ext uri="{FF2B5EF4-FFF2-40B4-BE49-F238E27FC236}">
              <a16:creationId xmlns:a16="http://schemas.microsoft.com/office/drawing/2014/main" id="{00000000-0008-0000-0300-0000C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799" name="Line 206">
            <a:extLst>
              <a:ext uri="{FF2B5EF4-FFF2-40B4-BE49-F238E27FC236}">
                <a16:creationId xmlns:a16="http://schemas.microsoft.com/office/drawing/2014/main" id="{00000000-0008-0000-0300-0000C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0" name="Line 207">
            <a:extLst>
              <a:ext uri="{FF2B5EF4-FFF2-40B4-BE49-F238E27FC236}">
                <a16:creationId xmlns:a16="http://schemas.microsoft.com/office/drawing/2014/main" id="{00000000-0008-0000-0300-0000D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1" name="Line 208">
            <a:extLst>
              <a:ext uri="{FF2B5EF4-FFF2-40B4-BE49-F238E27FC236}">
                <a16:creationId xmlns:a16="http://schemas.microsoft.com/office/drawing/2014/main" id="{00000000-0008-0000-0300-0000D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02" name="Group 209">
          <a:extLst>
            <a:ext uri="{FF2B5EF4-FFF2-40B4-BE49-F238E27FC236}">
              <a16:creationId xmlns:a16="http://schemas.microsoft.com/office/drawing/2014/main" id="{00000000-0008-0000-0300-0000D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03" name="Line 210">
            <a:extLst>
              <a:ext uri="{FF2B5EF4-FFF2-40B4-BE49-F238E27FC236}">
                <a16:creationId xmlns:a16="http://schemas.microsoft.com/office/drawing/2014/main" id="{00000000-0008-0000-0300-0000D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4" name="Line 211">
            <a:extLst>
              <a:ext uri="{FF2B5EF4-FFF2-40B4-BE49-F238E27FC236}">
                <a16:creationId xmlns:a16="http://schemas.microsoft.com/office/drawing/2014/main" id="{00000000-0008-0000-0300-0000D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5" name="Line 212">
            <a:extLst>
              <a:ext uri="{FF2B5EF4-FFF2-40B4-BE49-F238E27FC236}">
                <a16:creationId xmlns:a16="http://schemas.microsoft.com/office/drawing/2014/main" id="{00000000-0008-0000-0300-0000D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06" name="Group 213">
          <a:extLst>
            <a:ext uri="{FF2B5EF4-FFF2-40B4-BE49-F238E27FC236}">
              <a16:creationId xmlns:a16="http://schemas.microsoft.com/office/drawing/2014/main" id="{00000000-0008-0000-0300-0000D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07" name="Line 214">
            <a:extLst>
              <a:ext uri="{FF2B5EF4-FFF2-40B4-BE49-F238E27FC236}">
                <a16:creationId xmlns:a16="http://schemas.microsoft.com/office/drawing/2014/main" id="{00000000-0008-0000-0300-0000D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8" name="Line 215">
            <a:extLst>
              <a:ext uri="{FF2B5EF4-FFF2-40B4-BE49-F238E27FC236}">
                <a16:creationId xmlns:a16="http://schemas.microsoft.com/office/drawing/2014/main" id="{00000000-0008-0000-0300-0000D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9" name="Line 216">
            <a:extLst>
              <a:ext uri="{FF2B5EF4-FFF2-40B4-BE49-F238E27FC236}">
                <a16:creationId xmlns:a16="http://schemas.microsoft.com/office/drawing/2014/main" id="{00000000-0008-0000-0300-0000D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10" name="Group 217">
          <a:extLst>
            <a:ext uri="{FF2B5EF4-FFF2-40B4-BE49-F238E27FC236}">
              <a16:creationId xmlns:a16="http://schemas.microsoft.com/office/drawing/2014/main" id="{00000000-0008-0000-0300-0000D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11" name="Line 218">
            <a:extLst>
              <a:ext uri="{FF2B5EF4-FFF2-40B4-BE49-F238E27FC236}">
                <a16:creationId xmlns:a16="http://schemas.microsoft.com/office/drawing/2014/main" id="{00000000-0008-0000-0300-0000D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12" name="Line 219">
            <a:extLst>
              <a:ext uri="{FF2B5EF4-FFF2-40B4-BE49-F238E27FC236}">
                <a16:creationId xmlns:a16="http://schemas.microsoft.com/office/drawing/2014/main" id="{00000000-0008-0000-0300-0000D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13" name="Line 220">
            <a:extLst>
              <a:ext uri="{FF2B5EF4-FFF2-40B4-BE49-F238E27FC236}">
                <a16:creationId xmlns:a16="http://schemas.microsoft.com/office/drawing/2014/main" id="{00000000-0008-0000-0300-0000D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14" name="Group 221">
          <a:extLst>
            <a:ext uri="{FF2B5EF4-FFF2-40B4-BE49-F238E27FC236}">
              <a16:creationId xmlns:a16="http://schemas.microsoft.com/office/drawing/2014/main" id="{00000000-0008-0000-0300-0000D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15" name="Line 222">
            <a:extLst>
              <a:ext uri="{FF2B5EF4-FFF2-40B4-BE49-F238E27FC236}">
                <a16:creationId xmlns:a16="http://schemas.microsoft.com/office/drawing/2014/main" id="{00000000-0008-0000-0300-0000D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16" name="Line 223">
            <a:extLst>
              <a:ext uri="{FF2B5EF4-FFF2-40B4-BE49-F238E27FC236}">
                <a16:creationId xmlns:a16="http://schemas.microsoft.com/office/drawing/2014/main" id="{00000000-0008-0000-0300-0000E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17" name="Line 224">
            <a:extLst>
              <a:ext uri="{FF2B5EF4-FFF2-40B4-BE49-F238E27FC236}">
                <a16:creationId xmlns:a16="http://schemas.microsoft.com/office/drawing/2014/main" id="{00000000-0008-0000-0300-0000E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18" name="Group 225">
          <a:extLst>
            <a:ext uri="{FF2B5EF4-FFF2-40B4-BE49-F238E27FC236}">
              <a16:creationId xmlns:a16="http://schemas.microsoft.com/office/drawing/2014/main" id="{00000000-0008-0000-0300-0000E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19" name="Line 226">
            <a:extLst>
              <a:ext uri="{FF2B5EF4-FFF2-40B4-BE49-F238E27FC236}">
                <a16:creationId xmlns:a16="http://schemas.microsoft.com/office/drawing/2014/main" id="{00000000-0008-0000-0300-0000E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0" name="Line 227">
            <a:extLst>
              <a:ext uri="{FF2B5EF4-FFF2-40B4-BE49-F238E27FC236}">
                <a16:creationId xmlns:a16="http://schemas.microsoft.com/office/drawing/2014/main" id="{00000000-0008-0000-0300-0000E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1" name="Line 228">
            <a:extLst>
              <a:ext uri="{FF2B5EF4-FFF2-40B4-BE49-F238E27FC236}">
                <a16:creationId xmlns:a16="http://schemas.microsoft.com/office/drawing/2014/main" id="{00000000-0008-0000-0300-0000E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22" name="Group 229">
          <a:extLst>
            <a:ext uri="{FF2B5EF4-FFF2-40B4-BE49-F238E27FC236}">
              <a16:creationId xmlns:a16="http://schemas.microsoft.com/office/drawing/2014/main" id="{00000000-0008-0000-0300-0000E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23" name="Line 230">
            <a:extLst>
              <a:ext uri="{FF2B5EF4-FFF2-40B4-BE49-F238E27FC236}">
                <a16:creationId xmlns:a16="http://schemas.microsoft.com/office/drawing/2014/main" id="{00000000-0008-0000-0300-0000E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4" name="Line 231">
            <a:extLst>
              <a:ext uri="{FF2B5EF4-FFF2-40B4-BE49-F238E27FC236}">
                <a16:creationId xmlns:a16="http://schemas.microsoft.com/office/drawing/2014/main" id="{00000000-0008-0000-0300-0000E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5" name="Line 232">
            <a:extLst>
              <a:ext uri="{FF2B5EF4-FFF2-40B4-BE49-F238E27FC236}">
                <a16:creationId xmlns:a16="http://schemas.microsoft.com/office/drawing/2014/main" id="{00000000-0008-0000-0300-0000E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26" name="Group 233">
          <a:extLst>
            <a:ext uri="{FF2B5EF4-FFF2-40B4-BE49-F238E27FC236}">
              <a16:creationId xmlns:a16="http://schemas.microsoft.com/office/drawing/2014/main" id="{00000000-0008-0000-0300-0000E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27" name="Line 234">
            <a:extLst>
              <a:ext uri="{FF2B5EF4-FFF2-40B4-BE49-F238E27FC236}">
                <a16:creationId xmlns:a16="http://schemas.microsoft.com/office/drawing/2014/main" id="{00000000-0008-0000-0300-0000E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8" name="Line 235">
            <a:extLst>
              <a:ext uri="{FF2B5EF4-FFF2-40B4-BE49-F238E27FC236}">
                <a16:creationId xmlns:a16="http://schemas.microsoft.com/office/drawing/2014/main" id="{00000000-0008-0000-0300-0000E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9" name="Line 236">
            <a:extLst>
              <a:ext uri="{FF2B5EF4-FFF2-40B4-BE49-F238E27FC236}">
                <a16:creationId xmlns:a16="http://schemas.microsoft.com/office/drawing/2014/main" id="{00000000-0008-0000-0300-0000E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30" name="Group 237">
          <a:extLst>
            <a:ext uri="{FF2B5EF4-FFF2-40B4-BE49-F238E27FC236}">
              <a16:creationId xmlns:a16="http://schemas.microsoft.com/office/drawing/2014/main" id="{00000000-0008-0000-0300-0000E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31" name="Line 238">
            <a:extLst>
              <a:ext uri="{FF2B5EF4-FFF2-40B4-BE49-F238E27FC236}">
                <a16:creationId xmlns:a16="http://schemas.microsoft.com/office/drawing/2014/main" id="{00000000-0008-0000-0300-0000E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32" name="Line 239">
            <a:extLst>
              <a:ext uri="{FF2B5EF4-FFF2-40B4-BE49-F238E27FC236}">
                <a16:creationId xmlns:a16="http://schemas.microsoft.com/office/drawing/2014/main" id="{00000000-0008-0000-0300-0000F0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33" name="Line 240">
            <a:extLst>
              <a:ext uri="{FF2B5EF4-FFF2-40B4-BE49-F238E27FC236}">
                <a16:creationId xmlns:a16="http://schemas.microsoft.com/office/drawing/2014/main" id="{00000000-0008-0000-0300-0000F1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34" name="Group 241">
          <a:extLst>
            <a:ext uri="{FF2B5EF4-FFF2-40B4-BE49-F238E27FC236}">
              <a16:creationId xmlns:a16="http://schemas.microsoft.com/office/drawing/2014/main" id="{00000000-0008-0000-0300-0000F2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35" name="Line 242">
            <a:extLst>
              <a:ext uri="{FF2B5EF4-FFF2-40B4-BE49-F238E27FC236}">
                <a16:creationId xmlns:a16="http://schemas.microsoft.com/office/drawing/2014/main" id="{00000000-0008-0000-0300-0000F3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36" name="Line 243">
            <a:extLst>
              <a:ext uri="{FF2B5EF4-FFF2-40B4-BE49-F238E27FC236}">
                <a16:creationId xmlns:a16="http://schemas.microsoft.com/office/drawing/2014/main" id="{00000000-0008-0000-0300-0000F4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37" name="Line 244">
            <a:extLst>
              <a:ext uri="{FF2B5EF4-FFF2-40B4-BE49-F238E27FC236}">
                <a16:creationId xmlns:a16="http://schemas.microsoft.com/office/drawing/2014/main" id="{00000000-0008-0000-0300-0000F5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38" name="Group 245">
          <a:extLst>
            <a:ext uri="{FF2B5EF4-FFF2-40B4-BE49-F238E27FC236}">
              <a16:creationId xmlns:a16="http://schemas.microsoft.com/office/drawing/2014/main" id="{00000000-0008-0000-0300-0000F6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39" name="Line 246">
            <a:extLst>
              <a:ext uri="{FF2B5EF4-FFF2-40B4-BE49-F238E27FC236}">
                <a16:creationId xmlns:a16="http://schemas.microsoft.com/office/drawing/2014/main" id="{00000000-0008-0000-0300-0000F7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0" name="Line 247">
            <a:extLst>
              <a:ext uri="{FF2B5EF4-FFF2-40B4-BE49-F238E27FC236}">
                <a16:creationId xmlns:a16="http://schemas.microsoft.com/office/drawing/2014/main" id="{00000000-0008-0000-0300-0000F8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1" name="Line 248">
            <a:extLst>
              <a:ext uri="{FF2B5EF4-FFF2-40B4-BE49-F238E27FC236}">
                <a16:creationId xmlns:a16="http://schemas.microsoft.com/office/drawing/2014/main" id="{00000000-0008-0000-0300-0000F9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42" name="Group 249">
          <a:extLst>
            <a:ext uri="{FF2B5EF4-FFF2-40B4-BE49-F238E27FC236}">
              <a16:creationId xmlns:a16="http://schemas.microsoft.com/office/drawing/2014/main" id="{00000000-0008-0000-0300-0000FA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43" name="Line 250">
            <a:extLst>
              <a:ext uri="{FF2B5EF4-FFF2-40B4-BE49-F238E27FC236}">
                <a16:creationId xmlns:a16="http://schemas.microsoft.com/office/drawing/2014/main" id="{00000000-0008-0000-0300-0000FB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4" name="Line 251">
            <a:extLst>
              <a:ext uri="{FF2B5EF4-FFF2-40B4-BE49-F238E27FC236}">
                <a16:creationId xmlns:a16="http://schemas.microsoft.com/office/drawing/2014/main" id="{00000000-0008-0000-0300-0000FC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5" name="Line 252">
            <a:extLst>
              <a:ext uri="{FF2B5EF4-FFF2-40B4-BE49-F238E27FC236}">
                <a16:creationId xmlns:a16="http://schemas.microsoft.com/office/drawing/2014/main" id="{00000000-0008-0000-0300-0000FD39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46" name="Group 253">
          <a:extLst>
            <a:ext uri="{FF2B5EF4-FFF2-40B4-BE49-F238E27FC236}">
              <a16:creationId xmlns:a16="http://schemas.microsoft.com/office/drawing/2014/main" id="{00000000-0008-0000-0300-0000FE39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47" name="Line 254">
            <a:extLst>
              <a:ext uri="{FF2B5EF4-FFF2-40B4-BE49-F238E27FC236}">
                <a16:creationId xmlns:a16="http://schemas.microsoft.com/office/drawing/2014/main" id="{00000000-0008-0000-0300-0000FF39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8" name="Line 255">
            <a:extLst>
              <a:ext uri="{FF2B5EF4-FFF2-40B4-BE49-F238E27FC236}">
                <a16:creationId xmlns:a16="http://schemas.microsoft.com/office/drawing/2014/main" id="{00000000-0008-0000-0300-00000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9" name="Line 256">
            <a:extLst>
              <a:ext uri="{FF2B5EF4-FFF2-40B4-BE49-F238E27FC236}">
                <a16:creationId xmlns:a16="http://schemas.microsoft.com/office/drawing/2014/main" id="{00000000-0008-0000-0300-00000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50" name="Group 257">
          <a:extLst>
            <a:ext uri="{FF2B5EF4-FFF2-40B4-BE49-F238E27FC236}">
              <a16:creationId xmlns:a16="http://schemas.microsoft.com/office/drawing/2014/main" id="{00000000-0008-0000-0300-00000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51" name="Line 258">
            <a:extLst>
              <a:ext uri="{FF2B5EF4-FFF2-40B4-BE49-F238E27FC236}">
                <a16:creationId xmlns:a16="http://schemas.microsoft.com/office/drawing/2014/main" id="{00000000-0008-0000-0300-00000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52" name="Line 259">
            <a:extLst>
              <a:ext uri="{FF2B5EF4-FFF2-40B4-BE49-F238E27FC236}">
                <a16:creationId xmlns:a16="http://schemas.microsoft.com/office/drawing/2014/main" id="{00000000-0008-0000-0300-00000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53" name="Line 260">
            <a:extLst>
              <a:ext uri="{FF2B5EF4-FFF2-40B4-BE49-F238E27FC236}">
                <a16:creationId xmlns:a16="http://schemas.microsoft.com/office/drawing/2014/main" id="{00000000-0008-0000-0300-00000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54" name="Group 261">
          <a:extLst>
            <a:ext uri="{FF2B5EF4-FFF2-40B4-BE49-F238E27FC236}">
              <a16:creationId xmlns:a16="http://schemas.microsoft.com/office/drawing/2014/main" id="{00000000-0008-0000-0300-00000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55" name="Line 262">
            <a:extLst>
              <a:ext uri="{FF2B5EF4-FFF2-40B4-BE49-F238E27FC236}">
                <a16:creationId xmlns:a16="http://schemas.microsoft.com/office/drawing/2014/main" id="{00000000-0008-0000-0300-00000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56" name="Line 263">
            <a:extLst>
              <a:ext uri="{FF2B5EF4-FFF2-40B4-BE49-F238E27FC236}">
                <a16:creationId xmlns:a16="http://schemas.microsoft.com/office/drawing/2014/main" id="{00000000-0008-0000-0300-00000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57" name="Line 264">
            <a:extLst>
              <a:ext uri="{FF2B5EF4-FFF2-40B4-BE49-F238E27FC236}">
                <a16:creationId xmlns:a16="http://schemas.microsoft.com/office/drawing/2014/main" id="{00000000-0008-0000-0300-00000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58" name="Group 265">
          <a:extLst>
            <a:ext uri="{FF2B5EF4-FFF2-40B4-BE49-F238E27FC236}">
              <a16:creationId xmlns:a16="http://schemas.microsoft.com/office/drawing/2014/main" id="{00000000-0008-0000-0300-00000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59" name="Line 266">
            <a:extLst>
              <a:ext uri="{FF2B5EF4-FFF2-40B4-BE49-F238E27FC236}">
                <a16:creationId xmlns:a16="http://schemas.microsoft.com/office/drawing/2014/main" id="{00000000-0008-0000-0300-00000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0" name="Line 267">
            <a:extLst>
              <a:ext uri="{FF2B5EF4-FFF2-40B4-BE49-F238E27FC236}">
                <a16:creationId xmlns:a16="http://schemas.microsoft.com/office/drawing/2014/main" id="{00000000-0008-0000-0300-00000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1" name="Line 268">
            <a:extLst>
              <a:ext uri="{FF2B5EF4-FFF2-40B4-BE49-F238E27FC236}">
                <a16:creationId xmlns:a16="http://schemas.microsoft.com/office/drawing/2014/main" id="{00000000-0008-0000-0300-00000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62" name="Group 269">
          <a:extLst>
            <a:ext uri="{FF2B5EF4-FFF2-40B4-BE49-F238E27FC236}">
              <a16:creationId xmlns:a16="http://schemas.microsoft.com/office/drawing/2014/main" id="{00000000-0008-0000-0300-00000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63" name="Line 270">
            <a:extLst>
              <a:ext uri="{FF2B5EF4-FFF2-40B4-BE49-F238E27FC236}">
                <a16:creationId xmlns:a16="http://schemas.microsoft.com/office/drawing/2014/main" id="{00000000-0008-0000-0300-00000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4" name="Line 271">
            <a:extLst>
              <a:ext uri="{FF2B5EF4-FFF2-40B4-BE49-F238E27FC236}">
                <a16:creationId xmlns:a16="http://schemas.microsoft.com/office/drawing/2014/main" id="{00000000-0008-0000-0300-00001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5" name="Line 272">
            <a:extLst>
              <a:ext uri="{FF2B5EF4-FFF2-40B4-BE49-F238E27FC236}">
                <a16:creationId xmlns:a16="http://schemas.microsoft.com/office/drawing/2014/main" id="{00000000-0008-0000-0300-00001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66" name="Group 273">
          <a:extLst>
            <a:ext uri="{FF2B5EF4-FFF2-40B4-BE49-F238E27FC236}">
              <a16:creationId xmlns:a16="http://schemas.microsoft.com/office/drawing/2014/main" id="{00000000-0008-0000-0300-00001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67" name="Line 274">
            <a:extLst>
              <a:ext uri="{FF2B5EF4-FFF2-40B4-BE49-F238E27FC236}">
                <a16:creationId xmlns:a16="http://schemas.microsoft.com/office/drawing/2014/main" id="{00000000-0008-0000-0300-00001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8" name="Line 275">
            <a:extLst>
              <a:ext uri="{FF2B5EF4-FFF2-40B4-BE49-F238E27FC236}">
                <a16:creationId xmlns:a16="http://schemas.microsoft.com/office/drawing/2014/main" id="{00000000-0008-0000-0300-00001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9" name="Line 276">
            <a:extLst>
              <a:ext uri="{FF2B5EF4-FFF2-40B4-BE49-F238E27FC236}">
                <a16:creationId xmlns:a16="http://schemas.microsoft.com/office/drawing/2014/main" id="{00000000-0008-0000-0300-00001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70" name="Group 277">
          <a:extLst>
            <a:ext uri="{FF2B5EF4-FFF2-40B4-BE49-F238E27FC236}">
              <a16:creationId xmlns:a16="http://schemas.microsoft.com/office/drawing/2014/main" id="{00000000-0008-0000-0300-00001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71" name="Line 278">
            <a:extLst>
              <a:ext uri="{FF2B5EF4-FFF2-40B4-BE49-F238E27FC236}">
                <a16:creationId xmlns:a16="http://schemas.microsoft.com/office/drawing/2014/main" id="{00000000-0008-0000-0300-00001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72" name="Line 279">
            <a:extLst>
              <a:ext uri="{FF2B5EF4-FFF2-40B4-BE49-F238E27FC236}">
                <a16:creationId xmlns:a16="http://schemas.microsoft.com/office/drawing/2014/main" id="{00000000-0008-0000-0300-00001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73" name="Line 280">
            <a:extLst>
              <a:ext uri="{FF2B5EF4-FFF2-40B4-BE49-F238E27FC236}">
                <a16:creationId xmlns:a16="http://schemas.microsoft.com/office/drawing/2014/main" id="{00000000-0008-0000-0300-00001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74" name="Group 281">
          <a:extLst>
            <a:ext uri="{FF2B5EF4-FFF2-40B4-BE49-F238E27FC236}">
              <a16:creationId xmlns:a16="http://schemas.microsoft.com/office/drawing/2014/main" id="{00000000-0008-0000-0300-00001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75" name="Line 282">
            <a:extLst>
              <a:ext uri="{FF2B5EF4-FFF2-40B4-BE49-F238E27FC236}">
                <a16:creationId xmlns:a16="http://schemas.microsoft.com/office/drawing/2014/main" id="{00000000-0008-0000-0300-00001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76" name="Line 283">
            <a:extLst>
              <a:ext uri="{FF2B5EF4-FFF2-40B4-BE49-F238E27FC236}">
                <a16:creationId xmlns:a16="http://schemas.microsoft.com/office/drawing/2014/main" id="{00000000-0008-0000-0300-00001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77" name="Line 284">
            <a:extLst>
              <a:ext uri="{FF2B5EF4-FFF2-40B4-BE49-F238E27FC236}">
                <a16:creationId xmlns:a16="http://schemas.microsoft.com/office/drawing/2014/main" id="{00000000-0008-0000-0300-00001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78" name="Group 285">
          <a:extLst>
            <a:ext uri="{FF2B5EF4-FFF2-40B4-BE49-F238E27FC236}">
              <a16:creationId xmlns:a16="http://schemas.microsoft.com/office/drawing/2014/main" id="{00000000-0008-0000-0300-00001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79" name="Line 286">
            <a:extLst>
              <a:ext uri="{FF2B5EF4-FFF2-40B4-BE49-F238E27FC236}">
                <a16:creationId xmlns:a16="http://schemas.microsoft.com/office/drawing/2014/main" id="{00000000-0008-0000-0300-00001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0" name="Line 287">
            <a:extLst>
              <a:ext uri="{FF2B5EF4-FFF2-40B4-BE49-F238E27FC236}">
                <a16:creationId xmlns:a16="http://schemas.microsoft.com/office/drawing/2014/main" id="{00000000-0008-0000-0300-00002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1" name="Line 288">
            <a:extLst>
              <a:ext uri="{FF2B5EF4-FFF2-40B4-BE49-F238E27FC236}">
                <a16:creationId xmlns:a16="http://schemas.microsoft.com/office/drawing/2014/main" id="{00000000-0008-0000-0300-00002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82" name="Group 289">
          <a:extLst>
            <a:ext uri="{FF2B5EF4-FFF2-40B4-BE49-F238E27FC236}">
              <a16:creationId xmlns:a16="http://schemas.microsoft.com/office/drawing/2014/main" id="{00000000-0008-0000-0300-00002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83" name="Line 290">
            <a:extLst>
              <a:ext uri="{FF2B5EF4-FFF2-40B4-BE49-F238E27FC236}">
                <a16:creationId xmlns:a16="http://schemas.microsoft.com/office/drawing/2014/main" id="{00000000-0008-0000-0300-00002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4" name="Line 291">
            <a:extLst>
              <a:ext uri="{FF2B5EF4-FFF2-40B4-BE49-F238E27FC236}">
                <a16:creationId xmlns:a16="http://schemas.microsoft.com/office/drawing/2014/main" id="{00000000-0008-0000-0300-00002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5" name="Line 292">
            <a:extLst>
              <a:ext uri="{FF2B5EF4-FFF2-40B4-BE49-F238E27FC236}">
                <a16:creationId xmlns:a16="http://schemas.microsoft.com/office/drawing/2014/main" id="{00000000-0008-0000-0300-00002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86" name="Group 293">
          <a:extLst>
            <a:ext uri="{FF2B5EF4-FFF2-40B4-BE49-F238E27FC236}">
              <a16:creationId xmlns:a16="http://schemas.microsoft.com/office/drawing/2014/main" id="{00000000-0008-0000-0300-00002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87" name="Line 294">
            <a:extLst>
              <a:ext uri="{FF2B5EF4-FFF2-40B4-BE49-F238E27FC236}">
                <a16:creationId xmlns:a16="http://schemas.microsoft.com/office/drawing/2014/main" id="{00000000-0008-0000-0300-00002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8" name="Line 295">
            <a:extLst>
              <a:ext uri="{FF2B5EF4-FFF2-40B4-BE49-F238E27FC236}">
                <a16:creationId xmlns:a16="http://schemas.microsoft.com/office/drawing/2014/main" id="{00000000-0008-0000-0300-00002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89" name="Line 296">
            <a:extLst>
              <a:ext uri="{FF2B5EF4-FFF2-40B4-BE49-F238E27FC236}">
                <a16:creationId xmlns:a16="http://schemas.microsoft.com/office/drawing/2014/main" id="{00000000-0008-0000-0300-00002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90" name="Group 297">
          <a:extLst>
            <a:ext uri="{FF2B5EF4-FFF2-40B4-BE49-F238E27FC236}">
              <a16:creationId xmlns:a16="http://schemas.microsoft.com/office/drawing/2014/main" id="{00000000-0008-0000-0300-00002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91" name="Line 298">
            <a:extLst>
              <a:ext uri="{FF2B5EF4-FFF2-40B4-BE49-F238E27FC236}">
                <a16:creationId xmlns:a16="http://schemas.microsoft.com/office/drawing/2014/main" id="{00000000-0008-0000-0300-00002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92" name="Line 299">
            <a:extLst>
              <a:ext uri="{FF2B5EF4-FFF2-40B4-BE49-F238E27FC236}">
                <a16:creationId xmlns:a16="http://schemas.microsoft.com/office/drawing/2014/main" id="{00000000-0008-0000-0300-00002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93" name="Line 300">
            <a:extLst>
              <a:ext uri="{FF2B5EF4-FFF2-40B4-BE49-F238E27FC236}">
                <a16:creationId xmlns:a16="http://schemas.microsoft.com/office/drawing/2014/main" id="{00000000-0008-0000-0300-00002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94" name="Group 301">
          <a:extLst>
            <a:ext uri="{FF2B5EF4-FFF2-40B4-BE49-F238E27FC236}">
              <a16:creationId xmlns:a16="http://schemas.microsoft.com/office/drawing/2014/main" id="{00000000-0008-0000-0300-00002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95" name="Line 302">
            <a:extLst>
              <a:ext uri="{FF2B5EF4-FFF2-40B4-BE49-F238E27FC236}">
                <a16:creationId xmlns:a16="http://schemas.microsoft.com/office/drawing/2014/main" id="{00000000-0008-0000-0300-00002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96" name="Line 303">
            <a:extLst>
              <a:ext uri="{FF2B5EF4-FFF2-40B4-BE49-F238E27FC236}">
                <a16:creationId xmlns:a16="http://schemas.microsoft.com/office/drawing/2014/main" id="{00000000-0008-0000-0300-00003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97" name="Line 304">
            <a:extLst>
              <a:ext uri="{FF2B5EF4-FFF2-40B4-BE49-F238E27FC236}">
                <a16:creationId xmlns:a16="http://schemas.microsoft.com/office/drawing/2014/main" id="{00000000-0008-0000-0300-00003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898" name="Group 305">
          <a:extLst>
            <a:ext uri="{FF2B5EF4-FFF2-40B4-BE49-F238E27FC236}">
              <a16:creationId xmlns:a16="http://schemas.microsoft.com/office/drawing/2014/main" id="{00000000-0008-0000-0300-00003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899" name="Line 306">
            <a:extLst>
              <a:ext uri="{FF2B5EF4-FFF2-40B4-BE49-F238E27FC236}">
                <a16:creationId xmlns:a16="http://schemas.microsoft.com/office/drawing/2014/main" id="{00000000-0008-0000-0300-00003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0" name="Line 307">
            <a:extLst>
              <a:ext uri="{FF2B5EF4-FFF2-40B4-BE49-F238E27FC236}">
                <a16:creationId xmlns:a16="http://schemas.microsoft.com/office/drawing/2014/main" id="{00000000-0008-0000-0300-00003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1" name="Line 308">
            <a:extLst>
              <a:ext uri="{FF2B5EF4-FFF2-40B4-BE49-F238E27FC236}">
                <a16:creationId xmlns:a16="http://schemas.microsoft.com/office/drawing/2014/main" id="{00000000-0008-0000-0300-00003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02" name="Group 309">
          <a:extLst>
            <a:ext uri="{FF2B5EF4-FFF2-40B4-BE49-F238E27FC236}">
              <a16:creationId xmlns:a16="http://schemas.microsoft.com/office/drawing/2014/main" id="{00000000-0008-0000-0300-00003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03" name="Line 310">
            <a:extLst>
              <a:ext uri="{FF2B5EF4-FFF2-40B4-BE49-F238E27FC236}">
                <a16:creationId xmlns:a16="http://schemas.microsoft.com/office/drawing/2014/main" id="{00000000-0008-0000-0300-00003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4" name="Line 311">
            <a:extLst>
              <a:ext uri="{FF2B5EF4-FFF2-40B4-BE49-F238E27FC236}">
                <a16:creationId xmlns:a16="http://schemas.microsoft.com/office/drawing/2014/main" id="{00000000-0008-0000-0300-00003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5" name="Line 312">
            <a:extLst>
              <a:ext uri="{FF2B5EF4-FFF2-40B4-BE49-F238E27FC236}">
                <a16:creationId xmlns:a16="http://schemas.microsoft.com/office/drawing/2014/main" id="{00000000-0008-0000-0300-00003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06" name="Group 313">
          <a:extLst>
            <a:ext uri="{FF2B5EF4-FFF2-40B4-BE49-F238E27FC236}">
              <a16:creationId xmlns:a16="http://schemas.microsoft.com/office/drawing/2014/main" id="{00000000-0008-0000-0300-00003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07" name="Line 314">
            <a:extLst>
              <a:ext uri="{FF2B5EF4-FFF2-40B4-BE49-F238E27FC236}">
                <a16:creationId xmlns:a16="http://schemas.microsoft.com/office/drawing/2014/main" id="{00000000-0008-0000-0300-00003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8" name="Line 315">
            <a:extLst>
              <a:ext uri="{FF2B5EF4-FFF2-40B4-BE49-F238E27FC236}">
                <a16:creationId xmlns:a16="http://schemas.microsoft.com/office/drawing/2014/main" id="{00000000-0008-0000-0300-00003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09" name="Line 316">
            <a:extLst>
              <a:ext uri="{FF2B5EF4-FFF2-40B4-BE49-F238E27FC236}">
                <a16:creationId xmlns:a16="http://schemas.microsoft.com/office/drawing/2014/main" id="{00000000-0008-0000-0300-00003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10" name="Group 317">
          <a:extLst>
            <a:ext uri="{FF2B5EF4-FFF2-40B4-BE49-F238E27FC236}">
              <a16:creationId xmlns:a16="http://schemas.microsoft.com/office/drawing/2014/main" id="{00000000-0008-0000-0300-00003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11" name="Line 318">
            <a:extLst>
              <a:ext uri="{FF2B5EF4-FFF2-40B4-BE49-F238E27FC236}">
                <a16:creationId xmlns:a16="http://schemas.microsoft.com/office/drawing/2014/main" id="{00000000-0008-0000-0300-00003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12" name="Line 319">
            <a:extLst>
              <a:ext uri="{FF2B5EF4-FFF2-40B4-BE49-F238E27FC236}">
                <a16:creationId xmlns:a16="http://schemas.microsoft.com/office/drawing/2014/main" id="{00000000-0008-0000-0300-00004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13" name="Line 320">
            <a:extLst>
              <a:ext uri="{FF2B5EF4-FFF2-40B4-BE49-F238E27FC236}">
                <a16:creationId xmlns:a16="http://schemas.microsoft.com/office/drawing/2014/main" id="{00000000-0008-0000-0300-00004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14" name="Group 321">
          <a:extLst>
            <a:ext uri="{FF2B5EF4-FFF2-40B4-BE49-F238E27FC236}">
              <a16:creationId xmlns:a16="http://schemas.microsoft.com/office/drawing/2014/main" id="{00000000-0008-0000-0300-00004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15" name="Line 322">
            <a:extLst>
              <a:ext uri="{FF2B5EF4-FFF2-40B4-BE49-F238E27FC236}">
                <a16:creationId xmlns:a16="http://schemas.microsoft.com/office/drawing/2014/main" id="{00000000-0008-0000-0300-00004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16" name="Line 323">
            <a:extLst>
              <a:ext uri="{FF2B5EF4-FFF2-40B4-BE49-F238E27FC236}">
                <a16:creationId xmlns:a16="http://schemas.microsoft.com/office/drawing/2014/main" id="{00000000-0008-0000-0300-00004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17" name="Line 324">
            <a:extLst>
              <a:ext uri="{FF2B5EF4-FFF2-40B4-BE49-F238E27FC236}">
                <a16:creationId xmlns:a16="http://schemas.microsoft.com/office/drawing/2014/main" id="{00000000-0008-0000-0300-00004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18" name="Group 325">
          <a:extLst>
            <a:ext uri="{FF2B5EF4-FFF2-40B4-BE49-F238E27FC236}">
              <a16:creationId xmlns:a16="http://schemas.microsoft.com/office/drawing/2014/main" id="{00000000-0008-0000-0300-00004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19" name="Line 326">
            <a:extLst>
              <a:ext uri="{FF2B5EF4-FFF2-40B4-BE49-F238E27FC236}">
                <a16:creationId xmlns:a16="http://schemas.microsoft.com/office/drawing/2014/main" id="{00000000-0008-0000-0300-00004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0" name="Line 327">
            <a:extLst>
              <a:ext uri="{FF2B5EF4-FFF2-40B4-BE49-F238E27FC236}">
                <a16:creationId xmlns:a16="http://schemas.microsoft.com/office/drawing/2014/main" id="{00000000-0008-0000-0300-00004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1" name="Line 328">
            <a:extLst>
              <a:ext uri="{FF2B5EF4-FFF2-40B4-BE49-F238E27FC236}">
                <a16:creationId xmlns:a16="http://schemas.microsoft.com/office/drawing/2014/main" id="{00000000-0008-0000-0300-00004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22" name="Group 329">
          <a:extLst>
            <a:ext uri="{FF2B5EF4-FFF2-40B4-BE49-F238E27FC236}">
              <a16:creationId xmlns:a16="http://schemas.microsoft.com/office/drawing/2014/main" id="{00000000-0008-0000-0300-00004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23" name="Line 330">
            <a:extLst>
              <a:ext uri="{FF2B5EF4-FFF2-40B4-BE49-F238E27FC236}">
                <a16:creationId xmlns:a16="http://schemas.microsoft.com/office/drawing/2014/main" id="{00000000-0008-0000-0300-00004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4" name="Line 331">
            <a:extLst>
              <a:ext uri="{FF2B5EF4-FFF2-40B4-BE49-F238E27FC236}">
                <a16:creationId xmlns:a16="http://schemas.microsoft.com/office/drawing/2014/main" id="{00000000-0008-0000-0300-00004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5" name="Line 332">
            <a:extLst>
              <a:ext uri="{FF2B5EF4-FFF2-40B4-BE49-F238E27FC236}">
                <a16:creationId xmlns:a16="http://schemas.microsoft.com/office/drawing/2014/main" id="{00000000-0008-0000-0300-00004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26" name="Group 333">
          <a:extLst>
            <a:ext uri="{FF2B5EF4-FFF2-40B4-BE49-F238E27FC236}">
              <a16:creationId xmlns:a16="http://schemas.microsoft.com/office/drawing/2014/main" id="{00000000-0008-0000-0300-00004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27" name="Line 334">
            <a:extLst>
              <a:ext uri="{FF2B5EF4-FFF2-40B4-BE49-F238E27FC236}">
                <a16:creationId xmlns:a16="http://schemas.microsoft.com/office/drawing/2014/main" id="{00000000-0008-0000-0300-00004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8" name="Line 335">
            <a:extLst>
              <a:ext uri="{FF2B5EF4-FFF2-40B4-BE49-F238E27FC236}">
                <a16:creationId xmlns:a16="http://schemas.microsoft.com/office/drawing/2014/main" id="{00000000-0008-0000-0300-00005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29" name="Line 336">
            <a:extLst>
              <a:ext uri="{FF2B5EF4-FFF2-40B4-BE49-F238E27FC236}">
                <a16:creationId xmlns:a16="http://schemas.microsoft.com/office/drawing/2014/main" id="{00000000-0008-0000-0300-00005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30" name="Group 337">
          <a:extLst>
            <a:ext uri="{FF2B5EF4-FFF2-40B4-BE49-F238E27FC236}">
              <a16:creationId xmlns:a16="http://schemas.microsoft.com/office/drawing/2014/main" id="{00000000-0008-0000-0300-00005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31" name="Line 338">
            <a:extLst>
              <a:ext uri="{FF2B5EF4-FFF2-40B4-BE49-F238E27FC236}">
                <a16:creationId xmlns:a16="http://schemas.microsoft.com/office/drawing/2014/main" id="{00000000-0008-0000-0300-00005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2" name="Line 339">
            <a:extLst>
              <a:ext uri="{FF2B5EF4-FFF2-40B4-BE49-F238E27FC236}">
                <a16:creationId xmlns:a16="http://schemas.microsoft.com/office/drawing/2014/main" id="{00000000-0008-0000-0300-00005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3" name="Line 340">
            <a:extLst>
              <a:ext uri="{FF2B5EF4-FFF2-40B4-BE49-F238E27FC236}">
                <a16:creationId xmlns:a16="http://schemas.microsoft.com/office/drawing/2014/main" id="{00000000-0008-0000-0300-00005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34" name="Group 341">
          <a:extLst>
            <a:ext uri="{FF2B5EF4-FFF2-40B4-BE49-F238E27FC236}">
              <a16:creationId xmlns:a16="http://schemas.microsoft.com/office/drawing/2014/main" id="{00000000-0008-0000-0300-00005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35" name="Line 342">
            <a:extLst>
              <a:ext uri="{FF2B5EF4-FFF2-40B4-BE49-F238E27FC236}">
                <a16:creationId xmlns:a16="http://schemas.microsoft.com/office/drawing/2014/main" id="{00000000-0008-0000-0300-00005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6" name="Line 343">
            <a:extLst>
              <a:ext uri="{FF2B5EF4-FFF2-40B4-BE49-F238E27FC236}">
                <a16:creationId xmlns:a16="http://schemas.microsoft.com/office/drawing/2014/main" id="{00000000-0008-0000-0300-00005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7" name="Line 344">
            <a:extLst>
              <a:ext uri="{FF2B5EF4-FFF2-40B4-BE49-F238E27FC236}">
                <a16:creationId xmlns:a16="http://schemas.microsoft.com/office/drawing/2014/main" id="{00000000-0008-0000-0300-00005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38" name="Group 345">
          <a:extLst>
            <a:ext uri="{FF2B5EF4-FFF2-40B4-BE49-F238E27FC236}">
              <a16:creationId xmlns:a16="http://schemas.microsoft.com/office/drawing/2014/main" id="{00000000-0008-0000-0300-00005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39" name="Line 346">
            <a:extLst>
              <a:ext uri="{FF2B5EF4-FFF2-40B4-BE49-F238E27FC236}">
                <a16:creationId xmlns:a16="http://schemas.microsoft.com/office/drawing/2014/main" id="{00000000-0008-0000-0300-00005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0" name="Line 347">
            <a:extLst>
              <a:ext uri="{FF2B5EF4-FFF2-40B4-BE49-F238E27FC236}">
                <a16:creationId xmlns:a16="http://schemas.microsoft.com/office/drawing/2014/main" id="{00000000-0008-0000-0300-00005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1" name="Line 348">
            <a:extLst>
              <a:ext uri="{FF2B5EF4-FFF2-40B4-BE49-F238E27FC236}">
                <a16:creationId xmlns:a16="http://schemas.microsoft.com/office/drawing/2014/main" id="{00000000-0008-0000-0300-00005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42" name="Group 349">
          <a:extLst>
            <a:ext uri="{FF2B5EF4-FFF2-40B4-BE49-F238E27FC236}">
              <a16:creationId xmlns:a16="http://schemas.microsoft.com/office/drawing/2014/main" id="{00000000-0008-0000-0300-00005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43" name="Line 350">
            <a:extLst>
              <a:ext uri="{FF2B5EF4-FFF2-40B4-BE49-F238E27FC236}">
                <a16:creationId xmlns:a16="http://schemas.microsoft.com/office/drawing/2014/main" id="{00000000-0008-0000-0300-00005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4" name="Line 351">
            <a:extLst>
              <a:ext uri="{FF2B5EF4-FFF2-40B4-BE49-F238E27FC236}">
                <a16:creationId xmlns:a16="http://schemas.microsoft.com/office/drawing/2014/main" id="{00000000-0008-0000-0300-00006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5" name="Line 352">
            <a:extLst>
              <a:ext uri="{FF2B5EF4-FFF2-40B4-BE49-F238E27FC236}">
                <a16:creationId xmlns:a16="http://schemas.microsoft.com/office/drawing/2014/main" id="{00000000-0008-0000-0300-00006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46" name="Group 353">
          <a:extLst>
            <a:ext uri="{FF2B5EF4-FFF2-40B4-BE49-F238E27FC236}">
              <a16:creationId xmlns:a16="http://schemas.microsoft.com/office/drawing/2014/main" id="{00000000-0008-0000-0300-00006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47" name="Line 354">
            <a:extLst>
              <a:ext uri="{FF2B5EF4-FFF2-40B4-BE49-F238E27FC236}">
                <a16:creationId xmlns:a16="http://schemas.microsoft.com/office/drawing/2014/main" id="{00000000-0008-0000-0300-00006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8" name="Line 355">
            <a:extLst>
              <a:ext uri="{FF2B5EF4-FFF2-40B4-BE49-F238E27FC236}">
                <a16:creationId xmlns:a16="http://schemas.microsoft.com/office/drawing/2014/main" id="{00000000-0008-0000-0300-00006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9" name="Line 356">
            <a:extLst>
              <a:ext uri="{FF2B5EF4-FFF2-40B4-BE49-F238E27FC236}">
                <a16:creationId xmlns:a16="http://schemas.microsoft.com/office/drawing/2014/main" id="{00000000-0008-0000-0300-00006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50" name="Group 357">
          <a:extLst>
            <a:ext uri="{FF2B5EF4-FFF2-40B4-BE49-F238E27FC236}">
              <a16:creationId xmlns:a16="http://schemas.microsoft.com/office/drawing/2014/main" id="{00000000-0008-0000-0300-00006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51" name="Line 358">
            <a:extLst>
              <a:ext uri="{FF2B5EF4-FFF2-40B4-BE49-F238E27FC236}">
                <a16:creationId xmlns:a16="http://schemas.microsoft.com/office/drawing/2014/main" id="{00000000-0008-0000-0300-00006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52" name="Line 359">
            <a:extLst>
              <a:ext uri="{FF2B5EF4-FFF2-40B4-BE49-F238E27FC236}">
                <a16:creationId xmlns:a16="http://schemas.microsoft.com/office/drawing/2014/main" id="{00000000-0008-0000-0300-00006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53" name="Line 360">
            <a:extLst>
              <a:ext uri="{FF2B5EF4-FFF2-40B4-BE49-F238E27FC236}">
                <a16:creationId xmlns:a16="http://schemas.microsoft.com/office/drawing/2014/main" id="{00000000-0008-0000-0300-00006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54" name="Group 361">
          <a:extLst>
            <a:ext uri="{FF2B5EF4-FFF2-40B4-BE49-F238E27FC236}">
              <a16:creationId xmlns:a16="http://schemas.microsoft.com/office/drawing/2014/main" id="{00000000-0008-0000-0300-00006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55" name="Line 362">
            <a:extLst>
              <a:ext uri="{FF2B5EF4-FFF2-40B4-BE49-F238E27FC236}">
                <a16:creationId xmlns:a16="http://schemas.microsoft.com/office/drawing/2014/main" id="{00000000-0008-0000-0300-00006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56" name="Line 363">
            <a:extLst>
              <a:ext uri="{FF2B5EF4-FFF2-40B4-BE49-F238E27FC236}">
                <a16:creationId xmlns:a16="http://schemas.microsoft.com/office/drawing/2014/main" id="{00000000-0008-0000-0300-00006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57" name="Line 364">
            <a:extLst>
              <a:ext uri="{FF2B5EF4-FFF2-40B4-BE49-F238E27FC236}">
                <a16:creationId xmlns:a16="http://schemas.microsoft.com/office/drawing/2014/main" id="{00000000-0008-0000-0300-00006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58" name="Group 365">
          <a:extLst>
            <a:ext uri="{FF2B5EF4-FFF2-40B4-BE49-F238E27FC236}">
              <a16:creationId xmlns:a16="http://schemas.microsoft.com/office/drawing/2014/main" id="{00000000-0008-0000-0300-00006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59" name="Line 366">
            <a:extLst>
              <a:ext uri="{FF2B5EF4-FFF2-40B4-BE49-F238E27FC236}">
                <a16:creationId xmlns:a16="http://schemas.microsoft.com/office/drawing/2014/main" id="{00000000-0008-0000-0300-00006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0" name="Line 367">
            <a:extLst>
              <a:ext uri="{FF2B5EF4-FFF2-40B4-BE49-F238E27FC236}">
                <a16:creationId xmlns:a16="http://schemas.microsoft.com/office/drawing/2014/main" id="{00000000-0008-0000-0300-00007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1" name="Line 368">
            <a:extLst>
              <a:ext uri="{FF2B5EF4-FFF2-40B4-BE49-F238E27FC236}">
                <a16:creationId xmlns:a16="http://schemas.microsoft.com/office/drawing/2014/main" id="{00000000-0008-0000-0300-00007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62" name="Group 369">
          <a:extLst>
            <a:ext uri="{FF2B5EF4-FFF2-40B4-BE49-F238E27FC236}">
              <a16:creationId xmlns:a16="http://schemas.microsoft.com/office/drawing/2014/main" id="{00000000-0008-0000-0300-00007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63" name="Line 370">
            <a:extLst>
              <a:ext uri="{FF2B5EF4-FFF2-40B4-BE49-F238E27FC236}">
                <a16:creationId xmlns:a16="http://schemas.microsoft.com/office/drawing/2014/main" id="{00000000-0008-0000-0300-00007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4" name="Line 371">
            <a:extLst>
              <a:ext uri="{FF2B5EF4-FFF2-40B4-BE49-F238E27FC236}">
                <a16:creationId xmlns:a16="http://schemas.microsoft.com/office/drawing/2014/main" id="{00000000-0008-0000-0300-00007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5" name="Line 372">
            <a:extLst>
              <a:ext uri="{FF2B5EF4-FFF2-40B4-BE49-F238E27FC236}">
                <a16:creationId xmlns:a16="http://schemas.microsoft.com/office/drawing/2014/main" id="{00000000-0008-0000-0300-00007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66" name="Group 373">
          <a:extLst>
            <a:ext uri="{FF2B5EF4-FFF2-40B4-BE49-F238E27FC236}">
              <a16:creationId xmlns:a16="http://schemas.microsoft.com/office/drawing/2014/main" id="{00000000-0008-0000-0300-00007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67" name="Line 374">
            <a:extLst>
              <a:ext uri="{FF2B5EF4-FFF2-40B4-BE49-F238E27FC236}">
                <a16:creationId xmlns:a16="http://schemas.microsoft.com/office/drawing/2014/main" id="{00000000-0008-0000-0300-00007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8" name="Line 375">
            <a:extLst>
              <a:ext uri="{FF2B5EF4-FFF2-40B4-BE49-F238E27FC236}">
                <a16:creationId xmlns:a16="http://schemas.microsoft.com/office/drawing/2014/main" id="{00000000-0008-0000-0300-00007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69" name="Line 376">
            <a:extLst>
              <a:ext uri="{FF2B5EF4-FFF2-40B4-BE49-F238E27FC236}">
                <a16:creationId xmlns:a16="http://schemas.microsoft.com/office/drawing/2014/main" id="{00000000-0008-0000-0300-00007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70" name="Group 377">
          <a:extLst>
            <a:ext uri="{FF2B5EF4-FFF2-40B4-BE49-F238E27FC236}">
              <a16:creationId xmlns:a16="http://schemas.microsoft.com/office/drawing/2014/main" id="{00000000-0008-0000-0300-00007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71" name="Line 378">
            <a:extLst>
              <a:ext uri="{FF2B5EF4-FFF2-40B4-BE49-F238E27FC236}">
                <a16:creationId xmlns:a16="http://schemas.microsoft.com/office/drawing/2014/main" id="{00000000-0008-0000-0300-00007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72" name="Line 379">
            <a:extLst>
              <a:ext uri="{FF2B5EF4-FFF2-40B4-BE49-F238E27FC236}">
                <a16:creationId xmlns:a16="http://schemas.microsoft.com/office/drawing/2014/main" id="{00000000-0008-0000-0300-00007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73" name="Line 380">
            <a:extLst>
              <a:ext uri="{FF2B5EF4-FFF2-40B4-BE49-F238E27FC236}">
                <a16:creationId xmlns:a16="http://schemas.microsoft.com/office/drawing/2014/main" id="{00000000-0008-0000-0300-00007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74" name="Group 381">
          <a:extLst>
            <a:ext uri="{FF2B5EF4-FFF2-40B4-BE49-F238E27FC236}">
              <a16:creationId xmlns:a16="http://schemas.microsoft.com/office/drawing/2014/main" id="{00000000-0008-0000-0300-00007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75" name="Line 382">
            <a:extLst>
              <a:ext uri="{FF2B5EF4-FFF2-40B4-BE49-F238E27FC236}">
                <a16:creationId xmlns:a16="http://schemas.microsoft.com/office/drawing/2014/main" id="{00000000-0008-0000-0300-00007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76" name="Line 383">
            <a:extLst>
              <a:ext uri="{FF2B5EF4-FFF2-40B4-BE49-F238E27FC236}">
                <a16:creationId xmlns:a16="http://schemas.microsoft.com/office/drawing/2014/main" id="{00000000-0008-0000-0300-00008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77" name="Line 384">
            <a:extLst>
              <a:ext uri="{FF2B5EF4-FFF2-40B4-BE49-F238E27FC236}">
                <a16:creationId xmlns:a16="http://schemas.microsoft.com/office/drawing/2014/main" id="{00000000-0008-0000-0300-00008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78" name="Group 385">
          <a:extLst>
            <a:ext uri="{FF2B5EF4-FFF2-40B4-BE49-F238E27FC236}">
              <a16:creationId xmlns:a16="http://schemas.microsoft.com/office/drawing/2014/main" id="{00000000-0008-0000-0300-00008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79" name="Line 386">
            <a:extLst>
              <a:ext uri="{FF2B5EF4-FFF2-40B4-BE49-F238E27FC236}">
                <a16:creationId xmlns:a16="http://schemas.microsoft.com/office/drawing/2014/main" id="{00000000-0008-0000-0300-00008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0" name="Line 387">
            <a:extLst>
              <a:ext uri="{FF2B5EF4-FFF2-40B4-BE49-F238E27FC236}">
                <a16:creationId xmlns:a16="http://schemas.microsoft.com/office/drawing/2014/main" id="{00000000-0008-0000-0300-00008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1" name="Line 388">
            <a:extLst>
              <a:ext uri="{FF2B5EF4-FFF2-40B4-BE49-F238E27FC236}">
                <a16:creationId xmlns:a16="http://schemas.microsoft.com/office/drawing/2014/main" id="{00000000-0008-0000-0300-00008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82" name="Group 389">
          <a:extLst>
            <a:ext uri="{FF2B5EF4-FFF2-40B4-BE49-F238E27FC236}">
              <a16:creationId xmlns:a16="http://schemas.microsoft.com/office/drawing/2014/main" id="{00000000-0008-0000-0300-00008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83" name="Line 390">
            <a:extLst>
              <a:ext uri="{FF2B5EF4-FFF2-40B4-BE49-F238E27FC236}">
                <a16:creationId xmlns:a16="http://schemas.microsoft.com/office/drawing/2014/main" id="{00000000-0008-0000-0300-00008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4" name="Line 391">
            <a:extLst>
              <a:ext uri="{FF2B5EF4-FFF2-40B4-BE49-F238E27FC236}">
                <a16:creationId xmlns:a16="http://schemas.microsoft.com/office/drawing/2014/main" id="{00000000-0008-0000-0300-00008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5" name="Line 392">
            <a:extLst>
              <a:ext uri="{FF2B5EF4-FFF2-40B4-BE49-F238E27FC236}">
                <a16:creationId xmlns:a16="http://schemas.microsoft.com/office/drawing/2014/main" id="{00000000-0008-0000-0300-00008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86" name="Group 393">
          <a:extLst>
            <a:ext uri="{FF2B5EF4-FFF2-40B4-BE49-F238E27FC236}">
              <a16:creationId xmlns:a16="http://schemas.microsoft.com/office/drawing/2014/main" id="{00000000-0008-0000-0300-00008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87" name="Line 394">
            <a:extLst>
              <a:ext uri="{FF2B5EF4-FFF2-40B4-BE49-F238E27FC236}">
                <a16:creationId xmlns:a16="http://schemas.microsoft.com/office/drawing/2014/main" id="{00000000-0008-0000-0300-00008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8" name="Line 395">
            <a:extLst>
              <a:ext uri="{FF2B5EF4-FFF2-40B4-BE49-F238E27FC236}">
                <a16:creationId xmlns:a16="http://schemas.microsoft.com/office/drawing/2014/main" id="{00000000-0008-0000-0300-00008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89" name="Line 396">
            <a:extLst>
              <a:ext uri="{FF2B5EF4-FFF2-40B4-BE49-F238E27FC236}">
                <a16:creationId xmlns:a16="http://schemas.microsoft.com/office/drawing/2014/main" id="{00000000-0008-0000-0300-00008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90" name="Group 397">
          <a:extLst>
            <a:ext uri="{FF2B5EF4-FFF2-40B4-BE49-F238E27FC236}">
              <a16:creationId xmlns:a16="http://schemas.microsoft.com/office/drawing/2014/main" id="{00000000-0008-0000-0300-00008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91" name="Line 398">
            <a:extLst>
              <a:ext uri="{FF2B5EF4-FFF2-40B4-BE49-F238E27FC236}">
                <a16:creationId xmlns:a16="http://schemas.microsoft.com/office/drawing/2014/main" id="{00000000-0008-0000-0300-00008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92" name="Line 399">
            <a:extLst>
              <a:ext uri="{FF2B5EF4-FFF2-40B4-BE49-F238E27FC236}">
                <a16:creationId xmlns:a16="http://schemas.microsoft.com/office/drawing/2014/main" id="{00000000-0008-0000-0300-00009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93" name="Line 400">
            <a:extLst>
              <a:ext uri="{FF2B5EF4-FFF2-40B4-BE49-F238E27FC236}">
                <a16:creationId xmlns:a16="http://schemas.microsoft.com/office/drawing/2014/main" id="{00000000-0008-0000-0300-00009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94" name="Group 401">
          <a:extLst>
            <a:ext uri="{FF2B5EF4-FFF2-40B4-BE49-F238E27FC236}">
              <a16:creationId xmlns:a16="http://schemas.microsoft.com/office/drawing/2014/main" id="{00000000-0008-0000-0300-00009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95" name="Line 402">
            <a:extLst>
              <a:ext uri="{FF2B5EF4-FFF2-40B4-BE49-F238E27FC236}">
                <a16:creationId xmlns:a16="http://schemas.microsoft.com/office/drawing/2014/main" id="{00000000-0008-0000-0300-00009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96" name="Line 403">
            <a:extLst>
              <a:ext uri="{FF2B5EF4-FFF2-40B4-BE49-F238E27FC236}">
                <a16:creationId xmlns:a16="http://schemas.microsoft.com/office/drawing/2014/main" id="{00000000-0008-0000-0300-00009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97" name="Line 404">
            <a:extLst>
              <a:ext uri="{FF2B5EF4-FFF2-40B4-BE49-F238E27FC236}">
                <a16:creationId xmlns:a16="http://schemas.microsoft.com/office/drawing/2014/main" id="{00000000-0008-0000-0300-00009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4998" name="Group 405">
          <a:extLst>
            <a:ext uri="{FF2B5EF4-FFF2-40B4-BE49-F238E27FC236}">
              <a16:creationId xmlns:a16="http://schemas.microsoft.com/office/drawing/2014/main" id="{00000000-0008-0000-0300-00009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4999" name="Line 406">
            <a:extLst>
              <a:ext uri="{FF2B5EF4-FFF2-40B4-BE49-F238E27FC236}">
                <a16:creationId xmlns:a16="http://schemas.microsoft.com/office/drawing/2014/main" id="{00000000-0008-0000-0300-00009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0" name="Line 407">
            <a:extLst>
              <a:ext uri="{FF2B5EF4-FFF2-40B4-BE49-F238E27FC236}">
                <a16:creationId xmlns:a16="http://schemas.microsoft.com/office/drawing/2014/main" id="{00000000-0008-0000-0300-00009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1" name="Line 408">
            <a:extLst>
              <a:ext uri="{FF2B5EF4-FFF2-40B4-BE49-F238E27FC236}">
                <a16:creationId xmlns:a16="http://schemas.microsoft.com/office/drawing/2014/main" id="{00000000-0008-0000-0300-00009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02" name="Group 409">
          <a:extLst>
            <a:ext uri="{FF2B5EF4-FFF2-40B4-BE49-F238E27FC236}">
              <a16:creationId xmlns:a16="http://schemas.microsoft.com/office/drawing/2014/main" id="{00000000-0008-0000-0300-00009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03" name="Line 410">
            <a:extLst>
              <a:ext uri="{FF2B5EF4-FFF2-40B4-BE49-F238E27FC236}">
                <a16:creationId xmlns:a16="http://schemas.microsoft.com/office/drawing/2014/main" id="{00000000-0008-0000-0300-00009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4" name="Line 411">
            <a:extLst>
              <a:ext uri="{FF2B5EF4-FFF2-40B4-BE49-F238E27FC236}">
                <a16:creationId xmlns:a16="http://schemas.microsoft.com/office/drawing/2014/main" id="{00000000-0008-0000-0300-00009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5" name="Line 412">
            <a:extLst>
              <a:ext uri="{FF2B5EF4-FFF2-40B4-BE49-F238E27FC236}">
                <a16:creationId xmlns:a16="http://schemas.microsoft.com/office/drawing/2014/main" id="{00000000-0008-0000-0300-00009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06" name="Group 413">
          <a:extLst>
            <a:ext uri="{FF2B5EF4-FFF2-40B4-BE49-F238E27FC236}">
              <a16:creationId xmlns:a16="http://schemas.microsoft.com/office/drawing/2014/main" id="{00000000-0008-0000-0300-00009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07" name="Line 414">
            <a:extLst>
              <a:ext uri="{FF2B5EF4-FFF2-40B4-BE49-F238E27FC236}">
                <a16:creationId xmlns:a16="http://schemas.microsoft.com/office/drawing/2014/main" id="{00000000-0008-0000-0300-00009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8" name="Line 415">
            <a:extLst>
              <a:ext uri="{FF2B5EF4-FFF2-40B4-BE49-F238E27FC236}">
                <a16:creationId xmlns:a16="http://schemas.microsoft.com/office/drawing/2014/main" id="{00000000-0008-0000-0300-0000A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09" name="Line 416">
            <a:extLst>
              <a:ext uri="{FF2B5EF4-FFF2-40B4-BE49-F238E27FC236}">
                <a16:creationId xmlns:a16="http://schemas.microsoft.com/office/drawing/2014/main" id="{00000000-0008-0000-0300-0000A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10" name="Group 417">
          <a:extLst>
            <a:ext uri="{FF2B5EF4-FFF2-40B4-BE49-F238E27FC236}">
              <a16:creationId xmlns:a16="http://schemas.microsoft.com/office/drawing/2014/main" id="{00000000-0008-0000-0300-0000A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11" name="Line 418">
            <a:extLst>
              <a:ext uri="{FF2B5EF4-FFF2-40B4-BE49-F238E27FC236}">
                <a16:creationId xmlns:a16="http://schemas.microsoft.com/office/drawing/2014/main" id="{00000000-0008-0000-0300-0000A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12" name="Line 419">
            <a:extLst>
              <a:ext uri="{FF2B5EF4-FFF2-40B4-BE49-F238E27FC236}">
                <a16:creationId xmlns:a16="http://schemas.microsoft.com/office/drawing/2014/main" id="{00000000-0008-0000-0300-0000A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13" name="Line 420">
            <a:extLst>
              <a:ext uri="{FF2B5EF4-FFF2-40B4-BE49-F238E27FC236}">
                <a16:creationId xmlns:a16="http://schemas.microsoft.com/office/drawing/2014/main" id="{00000000-0008-0000-0300-0000A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14" name="Group 421">
          <a:extLst>
            <a:ext uri="{FF2B5EF4-FFF2-40B4-BE49-F238E27FC236}">
              <a16:creationId xmlns:a16="http://schemas.microsoft.com/office/drawing/2014/main" id="{00000000-0008-0000-0300-0000A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15" name="Line 422">
            <a:extLst>
              <a:ext uri="{FF2B5EF4-FFF2-40B4-BE49-F238E27FC236}">
                <a16:creationId xmlns:a16="http://schemas.microsoft.com/office/drawing/2014/main" id="{00000000-0008-0000-0300-0000A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16" name="Line 423">
            <a:extLst>
              <a:ext uri="{FF2B5EF4-FFF2-40B4-BE49-F238E27FC236}">
                <a16:creationId xmlns:a16="http://schemas.microsoft.com/office/drawing/2014/main" id="{00000000-0008-0000-0300-0000A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17" name="Line 424">
            <a:extLst>
              <a:ext uri="{FF2B5EF4-FFF2-40B4-BE49-F238E27FC236}">
                <a16:creationId xmlns:a16="http://schemas.microsoft.com/office/drawing/2014/main" id="{00000000-0008-0000-0300-0000A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18" name="Group 425">
          <a:extLst>
            <a:ext uri="{FF2B5EF4-FFF2-40B4-BE49-F238E27FC236}">
              <a16:creationId xmlns:a16="http://schemas.microsoft.com/office/drawing/2014/main" id="{00000000-0008-0000-0300-0000A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19" name="Line 426">
            <a:extLst>
              <a:ext uri="{FF2B5EF4-FFF2-40B4-BE49-F238E27FC236}">
                <a16:creationId xmlns:a16="http://schemas.microsoft.com/office/drawing/2014/main" id="{00000000-0008-0000-0300-0000A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0" name="Line 427">
            <a:extLst>
              <a:ext uri="{FF2B5EF4-FFF2-40B4-BE49-F238E27FC236}">
                <a16:creationId xmlns:a16="http://schemas.microsoft.com/office/drawing/2014/main" id="{00000000-0008-0000-0300-0000A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1" name="Line 428">
            <a:extLst>
              <a:ext uri="{FF2B5EF4-FFF2-40B4-BE49-F238E27FC236}">
                <a16:creationId xmlns:a16="http://schemas.microsoft.com/office/drawing/2014/main" id="{00000000-0008-0000-0300-0000A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22" name="Group 429">
          <a:extLst>
            <a:ext uri="{FF2B5EF4-FFF2-40B4-BE49-F238E27FC236}">
              <a16:creationId xmlns:a16="http://schemas.microsoft.com/office/drawing/2014/main" id="{00000000-0008-0000-0300-0000A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23" name="Line 430">
            <a:extLst>
              <a:ext uri="{FF2B5EF4-FFF2-40B4-BE49-F238E27FC236}">
                <a16:creationId xmlns:a16="http://schemas.microsoft.com/office/drawing/2014/main" id="{00000000-0008-0000-0300-0000A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4" name="Line 431">
            <a:extLst>
              <a:ext uri="{FF2B5EF4-FFF2-40B4-BE49-F238E27FC236}">
                <a16:creationId xmlns:a16="http://schemas.microsoft.com/office/drawing/2014/main" id="{00000000-0008-0000-0300-0000B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5" name="Line 432">
            <a:extLst>
              <a:ext uri="{FF2B5EF4-FFF2-40B4-BE49-F238E27FC236}">
                <a16:creationId xmlns:a16="http://schemas.microsoft.com/office/drawing/2014/main" id="{00000000-0008-0000-0300-0000B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26" name="Group 433">
          <a:extLst>
            <a:ext uri="{FF2B5EF4-FFF2-40B4-BE49-F238E27FC236}">
              <a16:creationId xmlns:a16="http://schemas.microsoft.com/office/drawing/2014/main" id="{00000000-0008-0000-0300-0000B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27" name="Line 434">
            <a:extLst>
              <a:ext uri="{FF2B5EF4-FFF2-40B4-BE49-F238E27FC236}">
                <a16:creationId xmlns:a16="http://schemas.microsoft.com/office/drawing/2014/main" id="{00000000-0008-0000-0300-0000B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8" name="Line 435">
            <a:extLst>
              <a:ext uri="{FF2B5EF4-FFF2-40B4-BE49-F238E27FC236}">
                <a16:creationId xmlns:a16="http://schemas.microsoft.com/office/drawing/2014/main" id="{00000000-0008-0000-0300-0000B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29" name="Line 436">
            <a:extLst>
              <a:ext uri="{FF2B5EF4-FFF2-40B4-BE49-F238E27FC236}">
                <a16:creationId xmlns:a16="http://schemas.microsoft.com/office/drawing/2014/main" id="{00000000-0008-0000-0300-0000B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30" name="Group 437">
          <a:extLst>
            <a:ext uri="{FF2B5EF4-FFF2-40B4-BE49-F238E27FC236}">
              <a16:creationId xmlns:a16="http://schemas.microsoft.com/office/drawing/2014/main" id="{00000000-0008-0000-0300-0000B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31" name="Line 438">
            <a:extLst>
              <a:ext uri="{FF2B5EF4-FFF2-40B4-BE49-F238E27FC236}">
                <a16:creationId xmlns:a16="http://schemas.microsoft.com/office/drawing/2014/main" id="{00000000-0008-0000-0300-0000B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32" name="Line 439">
            <a:extLst>
              <a:ext uri="{FF2B5EF4-FFF2-40B4-BE49-F238E27FC236}">
                <a16:creationId xmlns:a16="http://schemas.microsoft.com/office/drawing/2014/main" id="{00000000-0008-0000-0300-0000B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33" name="Line 440">
            <a:extLst>
              <a:ext uri="{FF2B5EF4-FFF2-40B4-BE49-F238E27FC236}">
                <a16:creationId xmlns:a16="http://schemas.microsoft.com/office/drawing/2014/main" id="{00000000-0008-0000-0300-0000B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34" name="Group 441">
          <a:extLst>
            <a:ext uri="{FF2B5EF4-FFF2-40B4-BE49-F238E27FC236}">
              <a16:creationId xmlns:a16="http://schemas.microsoft.com/office/drawing/2014/main" id="{00000000-0008-0000-0300-0000B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35" name="Line 442">
            <a:extLst>
              <a:ext uri="{FF2B5EF4-FFF2-40B4-BE49-F238E27FC236}">
                <a16:creationId xmlns:a16="http://schemas.microsoft.com/office/drawing/2014/main" id="{00000000-0008-0000-0300-0000B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36" name="Line 443">
            <a:extLst>
              <a:ext uri="{FF2B5EF4-FFF2-40B4-BE49-F238E27FC236}">
                <a16:creationId xmlns:a16="http://schemas.microsoft.com/office/drawing/2014/main" id="{00000000-0008-0000-0300-0000B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37" name="Line 444">
            <a:extLst>
              <a:ext uri="{FF2B5EF4-FFF2-40B4-BE49-F238E27FC236}">
                <a16:creationId xmlns:a16="http://schemas.microsoft.com/office/drawing/2014/main" id="{00000000-0008-0000-0300-0000B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38" name="Group 445">
          <a:extLst>
            <a:ext uri="{FF2B5EF4-FFF2-40B4-BE49-F238E27FC236}">
              <a16:creationId xmlns:a16="http://schemas.microsoft.com/office/drawing/2014/main" id="{00000000-0008-0000-0300-0000B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39" name="Line 446">
            <a:extLst>
              <a:ext uri="{FF2B5EF4-FFF2-40B4-BE49-F238E27FC236}">
                <a16:creationId xmlns:a16="http://schemas.microsoft.com/office/drawing/2014/main" id="{00000000-0008-0000-0300-0000B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0" name="Line 447">
            <a:extLst>
              <a:ext uri="{FF2B5EF4-FFF2-40B4-BE49-F238E27FC236}">
                <a16:creationId xmlns:a16="http://schemas.microsoft.com/office/drawing/2014/main" id="{00000000-0008-0000-0300-0000C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1" name="Line 448">
            <a:extLst>
              <a:ext uri="{FF2B5EF4-FFF2-40B4-BE49-F238E27FC236}">
                <a16:creationId xmlns:a16="http://schemas.microsoft.com/office/drawing/2014/main" id="{00000000-0008-0000-0300-0000C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42" name="Group 449">
          <a:extLst>
            <a:ext uri="{FF2B5EF4-FFF2-40B4-BE49-F238E27FC236}">
              <a16:creationId xmlns:a16="http://schemas.microsoft.com/office/drawing/2014/main" id="{00000000-0008-0000-0300-0000C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43" name="Line 450">
            <a:extLst>
              <a:ext uri="{FF2B5EF4-FFF2-40B4-BE49-F238E27FC236}">
                <a16:creationId xmlns:a16="http://schemas.microsoft.com/office/drawing/2014/main" id="{00000000-0008-0000-0300-0000C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4" name="Line 451">
            <a:extLst>
              <a:ext uri="{FF2B5EF4-FFF2-40B4-BE49-F238E27FC236}">
                <a16:creationId xmlns:a16="http://schemas.microsoft.com/office/drawing/2014/main" id="{00000000-0008-0000-0300-0000C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5" name="Line 452">
            <a:extLst>
              <a:ext uri="{FF2B5EF4-FFF2-40B4-BE49-F238E27FC236}">
                <a16:creationId xmlns:a16="http://schemas.microsoft.com/office/drawing/2014/main" id="{00000000-0008-0000-0300-0000C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46" name="Group 453">
          <a:extLst>
            <a:ext uri="{FF2B5EF4-FFF2-40B4-BE49-F238E27FC236}">
              <a16:creationId xmlns:a16="http://schemas.microsoft.com/office/drawing/2014/main" id="{00000000-0008-0000-0300-0000C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47" name="Line 454">
            <a:extLst>
              <a:ext uri="{FF2B5EF4-FFF2-40B4-BE49-F238E27FC236}">
                <a16:creationId xmlns:a16="http://schemas.microsoft.com/office/drawing/2014/main" id="{00000000-0008-0000-0300-0000C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8" name="Line 455">
            <a:extLst>
              <a:ext uri="{FF2B5EF4-FFF2-40B4-BE49-F238E27FC236}">
                <a16:creationId xmlns:a16="http://schemas.microsoft.com/office/drawing/2014/main" id="{00000000-0008-0000-0300-0000C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49" name="Line 456">
            <a:extLst>
              <a:ext uri="{FF2B5EF4-FFF2-40B4-BE49-F238E27FC236}">
                <a16:creationId xmlns:a16="http://schemas.microsoft.com/office/drawing/2014/main" id="{00000000-0008-0000-0300-0000C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50" name="Group 457">
          <a:extLst>
            <a:ext uri="{FF2B5EF4-FFF2-40B4-BE49-F238E27FC236}">
              <a16:creationId xmlns:a16="http://schemas.microsoft.com/office/drawing/2014/main" id="{00000000-0008-0000-0300-0000C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51" name="Line 458">
            <a:extLst>
              <a:ext uri="{FF2B5EF4-FFF2-40B4-BE49-F238E27FC236}">
                <a16:creationId xmlns:a16="http://schemas.microsoft.com/office/drawing/2014/main" id="{00000000-0008-0000-0300-0000C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52" name="Line 459">
            <a:extLst>
              <a:ext uri="{FF2B5EF4-FFF2-40B4-BE49-F238E27FC236}">
                <a16:creationId xmlns:a16="http://schemas.microsoft.com/office/drawing/2014/main" id="{00000000-0008-0000-0300-0000C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53" name="Line 460">
            <a:extLst>
              <a:ext uri="{FF2B5EF4-FFF2-40B4-BE49-F238E27FC236}">
                <a16:creationId xmlns:a16="http://schemas.microsoft.com/office/drawing/2014/main" id="{00000000-0008-0000-0300-0000C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54" name="Group 461">
          <a:extLst>
            <a:ext uri="{FF2B5EF4-FFF2-40B4-BE49-F238E27FC236}">
              <a16:creationId xmlns:a16="http://schemas.microsoft.com/office/drawing/2014/main" id="{00000000-0008-0000-0300-0000C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55" name="Line 462">
            <a:extLst>
              <a:ext uri="{FF2B5EF4-FFF2-40B4-BE49-F238E27FC236}">
                <a16:creationId xmlns:a16="http://schemas.microsoft.com/office/drawing/2014/main" id="{00000000-0008-0000-0300-0000C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56" name="Line 463">
            <a:extLst>
              <a:ext uri="{FF2B5EF4-FFF2-40B4-BE49-F238E27FC236}">
                <a16:creationId xmlns:a16="http://schemas.microsoft.com/office/drawing/2014/main" id="{00000000-0008-0000-0300-0000D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57" name="Line 464">
            <a:extLst>
              <a:ext uri="{FF2B5EF4-FFF2-40B4-BE49-F238E27FC236}">
                <a16:creationId xmlns:a16="http://schemas.microsoft.com/office/drawing/2014/main" id="{00000000-0008-0000-0300-0000D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58" name="Group 465">
          <a:extLst>
            <a:ext uri="{FF2B5EF4-FFF2-40B4-BE49-F238E27FC236}">
              <a16:creationId xmlns:a16="http://schemas.microsoft.com/office/drawing/2014/main" id="{00000000-0008-0000-0300-0000D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59" name="Line 466">
            <a:extLst>
              <a:ext uri="{FF2B5EF4-FFF2-40B4-BE49-F238E27FC236}">
                <a16:creationId xmlns:a16="http://schemas.microsoft.com/office/drawing/2014/main" id="{00000000-0008-0000-0300-0000D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0" name="Line 467">
            <a:extLst>
              <a:ext uri="{FF2B5EF4-FFF2-40B4-BE49-F238E27FC236}">
                <a16:creationId xmlns:a16="http://schemas.microsoft.com/office/drawing/2014/main" id="{00000000-0008-0000-0300-0000D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1" name="Line 468">
            <a:extLst>
              <a:ext uri="{FF2B5EF4-FFF2-40B4-BE49-F238E27FC236}">
                <a16:creationId xmlns:a16="http://schemas.microsoft.com/office/drawing/2014/main" id="{00000000-0008-0000-0300-0000D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62" name="Group 469">
          <a:extLst>
            <a:ext uri="{FF2B5EF4-FFF2-40B4-BE49-F238E27FC236}">
              <a16:creationId xmlns:a16="http://schemas.microsoft.com/office/drawing/2014/main" id="{00000000-0008-0000-0300-0000D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63" name="Line 470">
            <a:extLst>
              <a:ext uri="{FF2B5EF4-FFF2-40B4-BE49-F238E27FC236}">
                <a16:creationId xmlns:a16="http://schemas.microsoft.com/office/drawing/2014/main" id="{00000000-0008-0000-0300-0000D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4" name="Line 471">
            <a:extLst>
              <a:ext uri="{FF2B5EF4-FFF2-40B4-BE49-F238E27FC236}">
                <a16:creationId xmlns:a16="http://schemas.microsoft.com/office/drawing/2014/main" id="{00000000-0008-0000-0300-0000D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5" name="Line 472">
            <a:extLst>
              <a:ext uri="{FF2B5EF4-FFF2-40B4-BE49-F238E27FC236}">
                <a16:creationId xmlns:a16="http://schemas.microsoft.com/office/drawing/2014/main" id="{00000000-0008-0000-0300-0000D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66" name="Group 473">
          <a:extLst>
            <a:ext uri="{FF2B5EF4-FFF2-40B4-BE49-F238E27FC236}">
              <a16:creationId xmlns:a16="http://schemas.microsoft.com/office/drawing/2014/main" id="{00000000-0008-0000-0300-0000D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67" name="Line 474">
            <a:extLst>
              <a:ext uri="{FF2B5EF4-FFF2-40B4-BE49-F238E27FC236}">
                <a16:creationId xmlns:a16="http://schemas.microsoft.com/office/drawing/2014/main" id="{00000000-0008-0000-0300-0000D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8" name="Line 475">
            <a:extLst>
              <a:ext uri="{FF2B5EF4-FFF2-40B4-BE49-F238E27FC236}">
                <a16:creationId xmlns:a16="http://schemas.microsoft.com/office/drawing/2014/main" id="{00000000-0008-0000-0300-0000D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69" name="Line 476">
            <a:extLst>
              <a:ext uri="{FF2B5EF4-FFF2-40B4-BE49-F238E27FC236}">
                <a16:creationId xmlns:a16="http://schemas.microsoft.com/office/drawing/2014/main" id="{00000000-0008-0000-0300-0000D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70" name="Group 477">
          <a:extLst>
            <a:ext uri="{FF2B5EF4-FFF2-40B4-BE49-F238E27FC236}">
              <a16:creationId xmlns:a16="http://schemas.microsoft.com/office/drawing/2014/main" id="{00000000-0008-0000-0300-0000D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71" name="Line 478">
            <a:extLst>
              <a:ext uri="{FF2B5EF4-FFF2-40B4-BE49-F238E27FC236}">
                <a16:creationId xmlns:a16="http://schemas.microsoft.com/office/drawing/2014/main" id="{00000000-0008-0000-0300-0000D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2" name="Line 479">
            <a:extLst>
              <a:ext uri="{FF2B5EF4-FFF2-40B4-BE49-F238E27FC236}">
                <a16:creationId xmlns:a16="http://schemas.microsoft.com/office/drawing/2014/main" id="{00000000-0008-0000-0300-0000E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3" name="Line 480">
            <a:extLst>
              <a:ext uri="{FF2B5EF4-FFF2-40B4-BE49-F238E27FC236}">
                <a16:creationId xmlns:a16="http://schemas.microsoft.com/office/drawing/2014/main" id="{00000000-0008-0000-0300-0000E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74" name="Group 481">
          <a:extLst>
            <a:ext uri="{FF2B5EF4-FFF2-40B4-BE49-F238E27FC236}">
              <a16:creationId xmlns:a16="http://schemas.microsoft.com/office/drawing/2014/main" id="{00000000-0008-0000-0300-0000E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75" name="Line 482">
            <a:extLst>
              <a:ext uri="{FF2B5EF4-FFF2-40B4-BE49-F238E27FC236}">
                <a16:creationId xmlns:a16="http://schemas.microsoft.com/office/drawing/2014/main" id="{00000000-0008-0000-0300-0000E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6" name="Line 483">
            <a:extLst>
              <a:ext uri="{FF2B5EF4-FFF2-40B4-BE49-F238E27FC236}">
                <a16:creationId xmlns:a16="http://schemas.microsoft.com/office/drawing/2014/main" id="{00000000-0008-0000-0300-0000E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7" name="Line 484">
            <a:extLst>
              <a:ext uri="{FF2B5EF4-FFF2-40B4-BE49-F238E27FC236}">
                <a16:creationId xmlns:a16="http://schemas.microsoft.com/office/drawing/2014/main" id="{00000000-0008-0000-0300-0000E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78" name="Group 485">
          <a:extLst>
            <a:ext uri="{FF2B5EF4-FFF2-40B4-BE49-F238E27FC236}">
              <a16:creationId xmlns:a16="http://schemas.microsoft.com/office/drawing/2014/main" id="{00000000-0008-0000-0300-0000E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79" name="Line 486">
            <a:extLst>
              <a:ext uri="{FF2B5EF4-FFF2-40B4-BE49-F238E27FC236}">
                <a16:creationId xmlns:a16="http://schemas.microsoft.com/office/drawing/2014/main" id="{00000000-0008-0000-0300-0000E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0" name="Line 487">
            <a:extLst>
              <a:ext uri="{FF2B5EF4-FFF2-40B4-BE49-F238E27FC236}">
                <a16:creationId xmlns:a16="http://schemas.microsoft.com/office/drawing/2014/main" id="{00000000-0008-0000-0300-0000E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1" name="Line 488">
            <a:extLst>
              <a:ext uri="{FF2B5EF4-FFF2-40B4-BE49-F238E27FC236}">
                <a16:creationId xmlns:a16="http://schemas.microsoft.com/office/drawing/2014/main" id="{00000000-0008-0000-0300-0000E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82" name="Group 489">
          <a:extLst>
            <a:ext uri="{FF2B5EF4-FFF2-40B4-BE49-F238E27FC236}">
              <a16:creationId xmlns:a16="http://schemas.microsoft.com/office/drawing/2014/main" id="{00000000-0008-0000-0300-0000E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83" name="Line 490">
            <a:extLst>
              <a:ext uri="{FF2B5EF4-FFF2-40B4-BE49-F238E27FC236}">
                <a16:creationId xmlns:a16="http://schemas.microsoft.com/office/drawing/2014/main" id="{00000000-0008-0000-0300-0000E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4" name="Line 491">
            <a:extLst>
              <a:ext uri="{FF2B5EF4-FFF2-40B4-BE49-F238E27FC236}">
                <a16:creationId xmlns:a16="http://schemas.microsoft.com/office/drawing/2014/main" id="{00000000-0008-0000-0300-0000E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5" name="Line 492">
            <a:extLst>
              <a:ext uri="{FF2B5EF4-FFF2-40B4-BE49-F238E27FC236}">
                <a16:creationId xmlns:a16="http://schemas.microsoft.com/office/drawing/2014/main" id="{00000000-0008-0000-0300-0000E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86" name="Group 493">
          <a:extLst>
            <a:ext uri="{FF2B5EF4-FFF2-40B4-BE49-F238E27FC236}">
              <a16:creationId xmlns:a16="http://schemas.microsoft.com/office/drawing/2014/main" id="{00000000-0008-0000-0300-0000E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87" name="Line 494">
            <a:extLst>
              <a:ext uri="{FF2B5EF4-FFF2-40B4-BE49-F238E27FC236}">
                <a16:creationId xmlns:a16="http://schemas.microsoft.com/office/drawing/2014/main" id="{00000000-0008-0000-0300-0000E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8" name="Line 495">
            <a:extLst>
              <a:ext uri="{FF2B5EF4-FFF2-40B4-BE49-F238E27FC236}">
                <a16:creationId xmlns:a16="http://schemas.microsoft.com/office/drawing/2014/main" id="{00000000-0008-0000-0300-0000F0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9" name="Line 496">
            <a:extLst>
              <a:ext uri="{FF2B5EF4-FFF2-40B4-BE49-F238E27FC236}">
                <a16:creationId xmlns:a16="http://schemas.microsoft.com/office/drawing/2014/main" id="{00000000-0008-0000-0300-0000F1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90" name="Group 497">
          <a:extLst>
            <a:ext uri="{FF2B5EF4-FFF2-40B4-BE49-F238E27FC236}">
              <a16:creationId xmlns:a16="http://schemas.microsoft.com/office/drawing/2014/main" id="{00000000-0008-0000-0300-0000F2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91" name="Line 498">
            <a:extLst>
              <a:ext uri="{FF2B5EF4-FFF2-40B4-BE49-F238E27FC236}">
                <a16:creationId xmlns:a16="http://schemas.microsoft.com/office/drawing/2014/main" id="{00000000-0008-0000-0300-0000F3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92" name="Line 499">
            <a:extLst>
              <a:ext uri="{FF2B5EF4-FFF2-40B4-BE49-F238E27FC236}">
                <a16:creationId xmlns:a16="http://schemas.microsoft.com/office/drawing/2014/main" id="{00000000-0008-0000-0300-0000F4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93" name="Line 500">
            <a:extLst>
              <a:ext uri="{FF2B5EF4-FFF2-40B4-BE49-F238E27FC236}">
                <a16:creationId xmlns:a16="http://schemas.microsoft.com/office/drawing/2014/main" id="{00000000-0008-0000-0300-0000F5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94" name="Group 501">
          <a:extLst>
            <a:ext uri="{FF2B5EF4-FFF2-40B4-BE49-F238E27FC236}">
              <a16:creationId xmlns:a16="http://schemas.microsoft.com/office/drawing/2014/main" id="{00000000-0008-0000-0300-0000F6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95" name="Line 502">
            <a:extLst>
              <a:ext uri="{FF2B5EF4-FFF2-40B4-BE49-F238E27FC236}">
                <a16:creationId xmlns:a16="http://schemas.microsoft.com/office/drawing/2014/main" id="{00000000-0008-0000-0300-0000F7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96" name="Line 503">
            <a:extLst>
              <a:ext uri="{FF2B5EF4-FFF2-40B4-BE49-F238E27FC236}">
                <a16:creationId xmlns:a16="http://schemas.microsoft.com/office/drawing/2014/main" id="{00000000-0008-0000-0300-0000F8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97" name="Line 504">
            <a:extLst>
              <a:ext uri="{FF2B5EF4-FFF2-40B4-BE49-F238E27FC236}">
                <a16:creationId xmlns:a16="http://schemas.microsoft.com/office/drawing/2014/main" id="{00000000-0008-0000-0300-0000F9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098" name="Group 505">
          <a:extLst>
            <a:ext uri="{FF2B5EF4-FFF2-40B4-BE49-F238E27FC236}">
              <a16:creationId xmlns:a16="http://schemas.microsoft.com/office/drawing/2014/main" id="{00000000-0008-0000-0300-0000FA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099" name="Line 506">
            <a:extLst>
              <a:ext uri="{FF2B5EF4-FFF2-40B4-BE49-F238E27FC236}">
                <a16:creationId xmlns:a16="http://schemas.microsoft.com/office/drawing/2014/main" id="{00000000-0008-0000-0300-0000FB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0" name="Line 507">
            <a:extLst>
              <a:ext uri="{FF2B5EF4-FFF2-40B4-BE49-F238E27FC236}">
                <a16:creationId xmlns:a16="http://schemas.microsoft.com/office/drawing/2014/main" id="{00000000-0008-0000-0300-0000FC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1" name="Line 508">
            <a:extLst>
              <a:ext uri="{FF2B5EF4-FFF2-40B4-BE49-F238E27FC236}">
                <a16:creationId xmlns:a16="http://schemas.microsoft.com/office/drawing/2014/main" id="{00000000-0008-0000-0300-0000FD3A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02" name="Group 509">
          <a:extLst>
            <a:ext uri="{FF2B5EF4-FFF2-40B4-BE49-F238E27FC236}">
              <a16:creationId xmlns:a16="http://schemas.microsoft.com/office/drawing/2014/main" id="{00000000-0008-0000-0300-0000FE3A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03" name="Line 510">
            <a:extLst>
              <a:ext uri="{FF2B5EF4-FFF2-40B4-BE49-F238E27FC236}">
                <a16:creationId xmlns:a16="http://schemas.microsoft.com/office/drawing/2014/main" id="{00000000-0008-0000-0300-0000FF3A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4" name="Line 511">
            <a:extLst>
              <a:ext uri="{FF2B5EF4-FFF2-40B4-BE49-F238E27FC236}">
                <a16:creationId xmlns:a16="http://schemas.microsoft.com/office/drawing/2014/main" id="{00000000-0008-0000-0300-000000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5" name="Line 512">
            <a:extLst>
              <a:ext uri="{FF2B5EF4-FFF2-40B4-BE49-F238E27FC236}">
                <a16:creationId xmlns:a16="http://schemas.microsoft.com/office/drawing/2014/main" id="{00000000-0008-0000-0300-000001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06" name="Group 513">
          <a:extLst>
            <a:ext uri="{FF2B5EF4-FFF2-40B4-BE49-F238E27FC236}">
              <a16:creationId xmlns:a16="http://schemas.microsoft.com/office/drawing/2014/main" id="{00000000-0008-0000-0300-000002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07" name="Line 514">
            <a:extLst>
              <a:ext uri="{FF2B5EF4-FFF2-40B4-BE49-F238E27FC236}">
                <a16:creationId xmlns:a16="http://schemas.microsoft.com/office/drawing/2014/main" id="{00000000-0008-0000-0300-000003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8" name="Line 515">
            <a:extLst>
              <a:ext uri="{FF2B5EF4-FFF2-40B4-BE49-F238E27FC236}">
                <a16:creationId xmlns:a16="http://schemas.microsoft.com/office/drawing/2014/main" id="{00000000-0008-0000-0300-000004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09" name="Line 516">
            <a:extLst>
              <a:ext uri="{FF2B5EF4-FFF2-40B4-BE49-F238E27FC236}">
                <a16:creationId xmlns:a16="http://schemas.microsoft.com/office/drawing/2014/main" id="{00000000-0008-0000-0300-000005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10" name="Group 517">
          <a:extLst>
            <a:ext uri="{FF2B5EF4-FFF2-40B4-BE49-F238E27FC236}">
              <a16:creationId xmlns:a16="http://schemas.microsoft.com/office/drawing/2014/main" id="{00000000-0008-0000-0300-000006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11" name="Line 518">
            <a:extLst>
              <a:ext uri="{FF2B5EF4-FFF2-40B4-BE49-F238E27FC236}">
                <a16:creationId xmlns:a16="http://schemas.microsoft.com/office/drawing/2014/main" id="{00000000-0008-0000-0300-000007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12" name="Line 519">
            <a:extLst>
              <a:ext uri="{FF2B5EF4-FFF2-40B4-BE49-F238E27FC236}">
                <a16:creationId xmlns:a16="http://schemas.microsoft.com/office/drawing/2014/main" id="{00000000-0008-0000-0300-000008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13" name="Line 520">
            <a:extLst>
              <a:ext uri="{FF2B5EF4-FFF2-40B4-BE49-F238E27FC236}">
                <a16:creationId xmlns:a16="http://schemas.microsoft.com/office/drawing/2014/main" id="{00000000-0008-0000-0300-000009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14" name="Group 521">
          <a:extLst>
            <a:ext uri="{FF2B5EF4-FFF2-40B4-BE49-F238E27FC236}">
              <a16:creationId xmlns:a16="http://schemas.microsoft.com/office/drawing/2014/main" id="{00000000-0008-0000-0300-00000A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15" name="Line 522">
            <a:extLst>
              <a:ext uri="{FF2B5EF4-FFF2-40B4-BE49-F238E27FC236}">
                <a16:creationId xmlns:a16="http://schemas.microsoft.com/office/drawing/2014/main" id="{00000000-0008-0000-0300-00000B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16" name="Line 523">
            <a:extLst>
              <a:ext uri="{FF2B5EF4-FFF2-40B4-BE49-F238E27FC236}">
                <a16:creationId xmlns:a16="http://schemas.microsoft.com/office/drawing/2014/main" id="{00000000-0008-0000-0300-00000C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17" name="Line 524">
            <a:extLst>
              <a:ext uri="{FF2B5EF4-FFF2-40B4-BE49-F238E27FC236}">
                <a16:creationId xmlns:a16="http://schemas.microsoft.com/office/drawing/2014/main" id="{00000000-0008-0000-0300-00000D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18" name="Group 525">
          <a:extLst>
            <a:ext uri="{FF2B5EF4-FFF2-40B4-BE49-F238E27FC236}">
              <a16:creationId xmlns:a16="http://schemas.microsoft.com/office/drawing/2014/main" id="{00000000-0008-0000-0300-00000E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19" name="Line 526">
            <a:extLst>
              <a:ext uri="{FF2B5EF4-FFF2-40B4-BE49-F238E27FC236}">
                <a16:creationId xmlns:a16="http://schemas.microsoft.com/office/drawing/2014/main" id="{00000000-0008-0000-0300-00000F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0" name="Line 527">
            <a:extLst>
              <a:ext uri="{FF2B5EF4-FFF2-40B4-BE49-F238E27FC236}">
                <a16:creationId xmlns:a16="http://schemas.microsoft.com/office/drawing/2014/main" id="{00000000-0008-0000-0300-000010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1" name="Line 528">
            <a:extLst>
              <a:ext uri="{FF2B5EF4-FFF2-40B4-BE49-F238E27FC236}">
                <a16:creationId xmlns:a16="http://schemas.microsoft.com/office/drawing/2014/main" id="{00000000-0008-0000-0300-000011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22" name="Group 529">
          <a:extLst>
            <a:ext uri="{FF2B5EF4-FFF2-40B4-BE49-F238E27FC236}">
              <a16:creationId xmlns:a16="http://schemas.microsoft.com/office/drawing/2014/main" id="{00000000-0008-0000-0300-000012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23" name="Line 530">
            <a:extLst>
              <a:ext uri="{FF2B5EF4-FFF2-40B4-BE49-F238E27FC236}">
                <a16:creationId xmlns:a16="http://schemas.microsoft.com/office/drawing/2014/main" id="{00000000-0008-0000-0300-000013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4" name="Line 531">
            <a:extLst>
              <a:ext uri="{FF2B5EF4-FFF2-40B4-BE49-F238E27FC236}">
                <a16:creationId xmlns:a16="http://schemas.microsoft.com/office/drawing/2014/main" id="{00000000-0008-0000-0300-000014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5" name="Line 532">
            <a:extLst>
              <a:ext uri="{FF2B5EF4-FFF2-40B4-BE49-F238E27FC236}">
                <a16:creationId xmlns:a16="http://schemas.microsoft.com/office/drawing/2014/main" id="{00000000-0008-0000-0300-000015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26" name="Group 533">
          <a:extLst>
            <a:ext uri="{FF2B5EF4-FFF2-40B4-BE49-F238E27FC236}">
              <a16:creationId xmlns:a16="http://schemas.microsoft.com/office/drawing/2014/main" id="{00000000-0008-0000-0300-000016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27" name="Line 534">
            <a:extLst>
              <a:ext uri="{FF2B5EF4-FFF2-40B4-BE49-F238E27FC236}">
                <a16:creationId xmlns:a16="http://schemas.microsoft.com/office/drawing/2014/main" id="{00000000-0008-0000-0300-000017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8" name="Line 535">
            <a:extLst>
              <a:ext uri="{FF2B5EF4-FFF2-40B4-BE49-F238E27FC236}">
                <a16:creationId xmlns:a16="http://schemas.microsoft.com/office/drawing/2014/main" id="{00000000-0008-0000-0300-000018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29" name="Line 536">
            <a:extLst>
              <a:ext uri="{FF2B5EF4-FFF2-40B4-BE49-F238E27FC236}">
                <a16:creationId xmlns:a16="http://schemas.microsoft.com/office/drawing/2014/main" id="{00000000-0008-0000-0300-000019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30" name="Group 537">
          <a:extLst>
            <a:ext uri="{FF2B5EF4-FFF2-40B4-BE49-F238E27FC236}">
              <a16:creationId xmlns:a16="http://schemas.microsoft.com/office/drawing/2014/main" id="{00000000-0008-0000-0300-00001A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31" name="Line 538">
            <a:extLst>
              <a:ext uri="{FF2B5EF4-FFF2-40B4-BE49-F238E27FC236}">
                <a16:creationId xmlns:a16="http://schemas.microsoft.com/office/drawing/2014/main" id="{00000000-0008-0000-0300-00001B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32" name="Line 539">
            <a:extLst>
              <a:ext uri="{FF2B5EF4-FFF2-40B4-BE49-F238E27FC236}">
                <a16:creationId xmlns:a16="http://schemas.microsoft.com/office/drawing/2014/main" id="{00000000-0008-0000-0300-00001C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33" name="Line 540">
            <a:extLst>
              <a:ext uri="{FF2B5EF4-FFF2-40B4-BE49-F238E27FC236}">
                <a16:creationId xmlns:a16="http://schemas.microsoft.com/office/drawing/2014/main" id="{00000000-0008-0000-0300-00001D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34" name="Group 541">
          <a:extLst>
            <a:ext uri="{FF2B5EF4-FFF2-40B4-BE49-F238E27FC236}">
              <a16:creationId xmlns:a16="http://schemas.microsoft.com/office/drawing/2014/main" id="{00000000-0008-0000-0300-00001E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35" name="Line 542">
            <a:extLst>
              <a:ext uri="{FF2B5EF4-FFF2-40B4-BE49-F238E27FC236}">
                <a16:creationId xmlns:a16="http://schemas.microsoft.com/office/drawing/2014/main" id="{00000000-0008-0000-0300-00001F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36" name="Line 543">
            <a:extLst>
              <a:ext uri="{FF2B5EF4-FFF2-40B4-BE49-F238E27FC236}">
                <a16:creationId xmlns:a16="http://schemas.microsoft.com/office/drawing/2014/main" id="{00000000-0008-0000-0300-000020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37" name="Line 544">
            <a:extLst>
              <a:ext uri="{FF2B5EF4-FFF2-40B4-BE49-F238E27FC236}">
                <a16:creationId xmlns:a16="http://schemas.microsoft.com/office/drawing/2014/main" id="{00000000-0008-0000-0300-000021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38" name="Group 545">
          <a:extLst>
            <a:ext uri="{FF2B5EF4-FFF2-40B4-BE49-F238E27FC236}">
              <a16:creationId xmlns:a16="http://schemas.microsoft.com/office/drawing/2014/main" id="{00000000-0008-0000-0300-000022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39" name="Line 546">
            <a:extLst>
              <a:ext uri="{FF2B5EF4-FFF2-40B4-BE49-F238E27FC236}">
                <a16:creationId xmlns:a16="http://schemas.microsoft.com/office/drawing/2014/main" id="{00000000-0008-0000-0300-000023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0" name="Line 547">
            <a:extLst>
              <a:ext uri="{FF2B5EF4-FFF2-40B4-BE49-F238E27FC236}">
                <a16:creationId xmlns:a16="http://schemas.microsoft.com/office/drawing/2014/main" id="{00000000-0008-0000-0300-000024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1" name="Line 548">
            <a:extLst>
              <a:ext uri="{FF2B5EF4-FFF2-40B4-BE49-F238E27FC236}">
                <a16:creationId xmlns:a16="http://schemas.microsoft.com/office/drawing/2014/main" id="{00000000-0008-0000-0300-000025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42" name="Group 549">
          <a:extLst>
            <a:ext uri="{FF2B5EF4-FFF2-40B4-BE49-F238E27FC236}">
              <a16:creationId xmlns:a16="http://schemas.microsoft.com/office/drawing/2014/main" id="{00000000-0008-0000-0300-000026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43" name="Line 550">
            <a:extLst>
              <a:ext uri="{FF2B5EF4-FFF2-40B4-BE49-F238E27FC236}">
                <a16:creationId xmlns:a16="http://schemas.microsoft.com/office/drawing/2014/main" id="{00000000-0008-0000-0300-000027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4" name="Line 551">
            <a:extLst>
              <a:ext uri="{FF2B5EF4-FFF2-40B4-BE49-F238E27FC236}">
                <a16:creationId xmlns:a16="http://schemas.microsoft.com/office/drawing/2014/main" id="{00000000-0008-0000-0300-000028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5" name="Line 552">
            <a:extLst>
              <a:ext uri="{FF2B5EF4-FFF2-40B4-BE49-F238E27FC236}">
                <a16:creationId xmlns:a16="http://schemas.microsoft.com/office/drawing/2014/main" id="{00000000-0008-0000-0300-000029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46" name="Group 553">
          <a:extLst>
            <a:ext uri="{FF2B5EF4-FFF2-40B4-BE49-F238E27FC236}">
              <a16:creationId xmlns:a16="http://schemas.microsoft.com/office/drawing/2014/main" id="{00000000-0008-0000-0300-00002A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47" name="Line 554">
            <a:extLst>
              <a:ext uri="{FF2B5EF4-FFF2-40B4-BE49-F238E27FC236}">
                <a16:creationId xmlns:a16="http://schemas.microsoft.com/office/drawing/2014/main" id="{00000000-0008-0000-0300-00002B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8" name="Line 555">
            <a:extLst>
              <a:ext uri="{FF2B5EF4-FFF2-40B4-BE49-F238E27FC236}">
                <a16:creationId xmlns:a16="http://schemas.microsoft.com/office/drawing/2014/main" id="{00000000-0008-0000-0300-00002C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49" name="Line 556">
            <a:extLst>
              <a:ext uri="{FF2B5EF4-FFF2-40B4-BE49-F238E27FC236}">
                <a16:creationId xmlns:a16="http://schemas.microsoft.com/office/drawing/2014/main" id="{00000000-0008-0000-0300-00002D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50" name="Group 557">
          <a:extLst>
            <a:ext uri="{FF2B5EF4-FFF2-40B4-BE49-F238E27FC236}">
              <a16:creationId xmlns:a16="http://schemas.microsoft.com/office/drawing/2014/main" id="{00000000-0008-0000-0300-00002E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51" name="Line 558">
            <a:extLst>
              <a:ext uri="{FF2B5EF4-FFF2-40B4-BE49-F238E27FC236}">
                <a16:creationId xmlns:a16="http://schemas.microsoft.com/office/drawing/2014/main" id="{00000000-0008-0000-0300-00002F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52" name="Line 559">
            <a:extLst>
              <a:ext uri="{FF2B5EF4-FFF2-40B4-BE49-F238E27FC236}">
                <a16:creationId xmlns:a16="http://schemas.microsoft.com/office/drawing/2014/main" id="{00000000-0008-0000-0300-000030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53" name="Line 560">
            <a:extLst>
              <a:ext uri="{FF2B5EF4-FFF2-40B4-BE49-F238E27FC236}">
                <a16:creationId xmlns:a16="http://schemas.microsoft.com/office/drawing/2014/main" id="{00000000-0008-0000-0300-000031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54" name="Group 561">
          <a:extLst>
            <a:ext uri="{FF2B5EF4-FFF2-40B4-BE49-F238E27FC236}">
              <a16:creationId xmlns:a16="http://schemas.microsoft.com/office/drawing/2014/main" id="{00000000-0008-0000-0300-000032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55" name="Line 562">
            <a:extLst>
              <a:ext uri="{FF2B5EF4-FFF2-40B4-BE49-F238E27FC236}">
                <a16:creationId xmlns:a16="http://schemas.microsoft.com/office/drawing/2014/main" id="{00000000-0008-0000-0300-000033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56" name="Line 563">
            <a:extLst>
              <a:ext uri="{FF2B5EF4-FFF2-40B4-BE49-F238E27FC236}">
                <a16:creationId xmlns:a16="http://schemas.microsoft.com/office/drawing/2014/main" id="{00000000-0008-0000-0300-000034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57" name="Line 564">
            <a:extLst>
              <a:ext uri="{FF2B5EF4-FFF2-40B4-BE49-F238E27FC236}">
                <a16:creationId xmlns:a16="http://schemas.microsoft.com/office/drawing/2014/main" id="{00000000-0008-0000-0300-000035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58" name="Group 565">
          <a:extLst>
            <a:ext uri="{FF2B5EF4-FFF2-40B4-BE49-F238E27FC236}">
              <a16:creationId xmlns:a16="http://schemas.microsoft.com/office/drawing/2014/main" id="{00000000-0008-0000-0300-000036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59" name="Line 566">
            <a:extLst>
              <a:ext uri="{FF2B5EF4-FFF2-40B4-BE49-F238E27FC236}">
                <a16:creationId xmlns:a16="http://schemas.microsoft.com/office/drawing/2014/main" id="{00000000-0008-0000-0300-000037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0" name="Line 567">
            <a:extLst>
              <a:ext uri="{FF2B5EF4-FFF2-40B4-BE49-F238E27FC236}">
                <a16:creationId xmlns:a16="http://schemas.microsoft.com/office/drawing/2014/main" id="{00000000-0008-0000-0300-000038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1" name="Line 568">
            <a:extLst>
              <a:ext uri="{FF2B5EF4-FFF2-40B4-BE49-F238E27FC236}">
                <a16:creationId xmlns:a16="http://schemas.microsoft.com/office/drawing/2014/main" id="{00000000-0008-0000-0300-000039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62" name="Group 569">
          <a:extLst>
            <a:ext uri="{FF2B5EF4-FFF2-40B4-BE49-F238E27FC236}">
              <a16:creationId xmlns:a16="http://schemas.microsoft.com/office/drawing/2014/main" id="{00000000-0008-0000-0300-00003A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63" name="Line 570">
            <a:extLst>
              <a:ext uri="{FF2B5EF4-FFF2-40B4-BE49-F238E27FC236}">
                <a16:creationId xmlns:a16="http://schemas.microsoft.com/office/drawing/2014/main" id="{00000000-0008-0000-0300-00003B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4" name="Line 571">
            <a:extLst>
              <a:ext uri="{FF2B5EF4-FFF2-40B4-BE49-F238E27FC236}">
                <a16:creationId xmlns:a16="http://schemas.microsoft.com/office/drawing/2014/main" id="{00000000-0008-0000-0300-00003C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5" name="Line 572">
            <a:extLst>
              <a:ext uri="{FF2B5EF4-FFF2-40B4-BE49-F238E27FC236}">
                <a16:creationId xmlns:a16="http://schemas.microsoft.com/office/drawing/2014/main" id="{00000000-0008-0000-0300-00003D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grpSp>
      <xdr:nvGrpSpPr>
        <xdr:cNvPr id="15166" name="Group 573">
          <a:extLst>
            <a:ext uri="{FF2B5EF4-FFF2-40B4-BE49-F238E27FC236}">
              <a16:creationId xmlns:a16="http://schemas.microsoft.com/office/drawing/2014/main" id="{00000000-0008-0000-0300-00003E3B0000}"/>
            </a:ext>
          </a:extLst>
        </xdr:cNvPr>
        <xdr:cNvGrpSpPr>
          <a:grpSpLocks/>
        </xdr:cNvGrpSpPr>
      </xdr:nvGrpSpPr>
      <xdr:grpSpPr bwMode="auto">
        <a:xfrm>
          <a:off x="4143375" y="14716125"/>
          <a:ext cx="0" cy="0"/>
          <a:chOff x="63" y="1010"/>
          <a:chExt cx="31" cy="69"/>
        </a:xfrm>
      </xdr:grpSpPr>
      <xdr:sp macro="" textlink="">
        <xdr:nvSpPr>
          <xdr:cNvPr id="15167" name="Line 574">
            <a:extLst>
              <a:ext uri="{FF2B5EF4-FFF2-40B4-BE49-F238E27FC236}">
                <a16:creationId xmlns:a16="http://schemas.microsoft.com/office/drawing/2014/main" id="{00000000-0008-0000-0300-00003F3B00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8" name="Line 575">
            <a:extLst>
              <a:ext uri="{FF2B5EF4-FFF2-40B4-BE49-F238E27FC236}">
                <a16:creationId xmlns:a16="http://schemas.microsoft.com/office/drawing/2014/main" id="{00000000-0008-0000-0300-000040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69" name="Line 576">
            <a:extLst>
              <a:ext uri="{FF2B5EF4-FFF2-40B4-BE49-F238E27FC236}">
                <a16:creationId xmlns:a16="http://schemas.microsoft.com/office/drawing/2014/main" id="{00000000-0008-0000-0300-0000413B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"/>
  <sheetViews>
    <sheetView view="pageBreakPreview" topLeftCell="A16" zoomScale="115" zoomScaleNormal="100" zoomScaleSheetLayoutView="115" workbookViewId="0">
      <selection activeCell="C31" sqref="C31"/>
    </sheetView>
  </sheetViews>
  <sheetFormatPr defaultRowHeight="12.75" x14ac:dyDescent="0.2"/>
  <cols>
    <col min="1" max="1" width="6.28515625" style="2" customWidth="1"/>
    <col min="2" max="2" width="5.28515625" style="2" customWidth="1"/>
    <col min="3" max="3" width="39.140625" style="2" customWidth="1"/>
    <col min="4" max="4" width="7.28515625" style="1" customWidth="1"/>
    <col min="5" max="5" width="10.42578125" style="5" customWidth="1"/>
    <col min="6" max="6" width="8.42578125" style="6" customWidth="1"/>
    <col min="7" max="7" width="7.7109375" style="1" customWidth="1"/>
    <col min="8" max="8" width="6.28515625" style="1" customWidth="1"/>
    <col min="9" max="9" width="9.42578125" style="2" customWidth="1"/>
    <col min="10" max="11" width="8" style="2" customWidth="1"/>
    <col min="12" max="12" width="8.140625" style="2" customWidth="1"/>
    <col min="13" max="13" width="9.7109375" style="2" customWidth="1"/>
    <col min="14" max="14" width="8.42578125" style="2" customWidth="1"/>
    <col min="15" max="15" width="9.85546875" style="2" customWidth="1"/>
    <col min="16" max="16" width="10.28515625" style="2" customWidth="1"/>
    <col min="17" max="17" width="10.7109375" style="2" customWidth="1"/>
    <col min="18" max="18" width="10.140625" bestFit="1" customWidth="1"/>
    <col min="19" max="19" width="9.140625" style="2"/>
    <col min="20" max="20" width="11.140625" style="2" bestFit="1" customWidth="1"/>
    <col min="21" max="16384" width="9.140625" style="2"/>
  </cols>
  <sheetData>
    <row r="1" spans="1:18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  <c r="R1" s="75"/>
    </row>
    <row r="2" spans="1:18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  <c r="R2" s="75"/>
    </row>
    <row r="3" spans="1:18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  <c r="R3" s="75"/>
    </row>
    <row r="4" spans="1:18" s="76" customFormat="1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R4" s="75"/>
    </row>
    <row r="5" spans="1:18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R5" s="75"/>
    </row>
    <row r="6" spans="1:18" s="76" customFormat="1" ht="12.75" customHeight="1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R6" s="75"/>
    </row>
    <row r="7" spans="1:18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R7" s="75"/>
    </row>
    <row r="8" spans="1:18" s="76" customFormat="1" ht="2.2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  <c r="R8" s="75"/>
    </row>
    <row r="9" spans="1:18" s="76" customFormat="1" ht="12.75" customHeight="1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R9" s="75"/>
    </row>
    <row r="10" spans="1:18" s="76" customFormat="1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  <c r="R10" s="75"/>
    </row>
    <row r="11" spans="1:18" s="76" customFormat="1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  <c r="R11" s="75"/>
    </row>
    <row r="12" spans="1:18" s="76" customFormat="1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  <c r="R12" s="75"/>
    </row>
    <row r="13" spans="1:18" s="76" customFormat="1" ht="3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  <c r="R13" s="75"/>
    </row>
    <row r="14" spans="1:18" s="76" customFormat="1" ht="16.5" x14ac:dyDescent="0.2">
      <c r="A14" s="403" t="s">
        <v>311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R14" s="75"/>
    </row>
    <row r="15" spans="1:18" ht="19.5" customHeight="1" x14ac:dyDescent="0.2">
      <c r="A15" s="404" t="s">
        <v>33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74"/>
      <c r="R15" s="2"/>
    </row>
    <row r="16" spans="1:18" ht="16.5" customHeight="1" x14ac:dyDescent="0.2">
      <c r="A16" s="126" t="s">
        <v>388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 t="s">
        <v>298</v>
      </c>
      <c r="O16" s="127"/>
      <c r="P16" s="129"/>
      <c r="Q16" s="74"/>
      <c r="R16" s="2"/>
    </row>
    <row r="17" spans="1:29" ht="5.25" customHeight="1" thickBot="1" x14ac:dyDescent="0.3">
      <c r="A17" s="76"/>
      <c r="B17" s="76"/>
      <c r="C17" s="160"/>
      <c r="D17" s="159"/>
      <c r="E17" s="78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74"/>
      <c r="R17" s="14"/>
    </row>
    <row r="18" spans="1:29" s="14" customFormat="1" ht="17.2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  <c r="Q18" s="30"/>
      <c r="AB18" s="15"/>
    </row>
    <row r="19" spans="1:29" ht="54.75" customHeight="1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  <c r="Q19" s="74"/>
      <c r="R19" s="2"/>
    </row>
    <row r="20" spans="1:29" ht="17.25" customHeight="1" thickBot="1" x14ac:dyDescent="0.25">
      <c r="A20" s="161">
        <v>1</v>
      </c>
      <c r="B20" s="162">
        <v>2</v>
      </c>
      <c r="C20" s="162">
        <v>3</v>
      </c>
      <c r="D20" s="162">
        <v>4</v>
      </c>
      <c r="E20" s="162">
        <v>5</v>
      </c>
      <c r="F20" s="163">
        <v>6</v>
      </c>
      <c r="G20" s="163">
        <v>7</v>
      </c>
      <c r="H20" s="164">
        <v>8</v>
      </c>
      <c r="I20" s="164">
        <v>9</v>
      </c>
      <c r="J20" s="164">
        <v>10</v>
      </c>
      <c r="K20" s="164">
        <v>11</v>
      </c>
      <c r="L20" s="164">
        <v>12</v>
      </c>
      <c r="M20" s="164">
        <v>13</v>
      </c>
      <c r="N20" s="164">
        <v>14</v>
      </c>
      <c r="O20" s="164">
        <v>15</v>
      </c>
      <c r="P20" s="165">
        <v>16</v>
      </c>
      <c r="Q20" s="74"/>
      <c r="R20" s="2"/>
    </row>
    <row r="21" spans="1:29" s="8" customFormat="1" ht="15" x14ac:dyDescent="0.25">
      <c r="A21" s="176"/>
      <c r="B21" s="177"/>
      <c r="C21" s="177" t="s">
        <v>329</v>
      </c>
      <c r="D21" s="178"/>
      <c r="E21" s="179"/>
      <c r="F21" s="179"/>
      <c r="G21" s="179"/>
      <c r="H21" s="172"/>
      <c r="I21" s="180"/>
      <c r="J21" s="172"/>
      <c r="K21" s="180"/>
      <c r="L21" s="180"/>
      <c r="M21" s="171"/>
      <c r="N21" s="171"/>
      <c r="O21" s="171"/>
      <c r="P21" s="181"/>
    </row>
    <row r="22" spans="1:29" s="8" customFormat="1" ht="15" x14ac:dyDescent="0.25">
      <c r="A22" s="233" t="s">
        <v>13</v>
      </c>
      <c r="B22" s="182"/>
      <c r="C22" s="230" t="s">
        <v>400</v>
      </c>
      <c r="D22" s="183" t="s">
        <v>3</v>
      </c>
      <c r="E22" s="184">
        <v>240</v>
      </c>
      <c r="F22" s="184"/>
      <c r="G22" s="184"/>
      <c r="H22" s="184"/>
      <c r="I22" s="184"/>
      <c r="J22" s="184"/>
      <c r="K22" s="185"/>
      <c r="L22" s="185"/>
      <c r="M22" s="185"/>
      <c r="N22" s="185"/>
      <c r="O22" s="185"/>
      <c r="P22" s="186"/>
    </row>
    <row r="23" spans="1:29" s="8" customFormat="1" ht="15" x14ac:dyDescent="0.25">
      <c r="A23" s="234" t="s">
        <v>14</v>
      </c>
      <c r="B23" s="187"/>
      <c r="C23" s="231" t="s">
        <v>69</v>
      </c>
      <c r="D23" s="188" t="s">
        <v>2</v>
      </c>
      <c r="E23" s="189">
        <v>4</v>
      </c>
      <c r="F23" s="190"/>
      <c r="G23" s="190"/>
      <c r="H23" s="184"/>
      <c r="I23" s="191"/>
      <c r="J23" s="191"/>
      <c r="K23" s="192"/>
      <c r="L23" s="185"/>
      <c r="M23" s="185"/>
      <c r="N23" s="185"/>
      <c r="O23" s="185"/>
      <c r="P23" s="186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s="8" customFormat="1" ht="30" x14ac:dyDescent="0.25">
      <c r="A24" s="233" t="s">
        <v>15</v>
      </c>
      <c r="B24" s="182"/>
      <c r="C24" s="230" t="s">
        <v>401</v>
      </c>
      <c r="D24" s="183" t="s">
        <v>2</v>
      </c>
      <c r="E24" s="193">
        <v>3</v>
      </c>
      <c r="F24" s="184"/>
      <c r="G24" s="184"/>
      <c r="H24" s="184"/>
      <c r="I24" s="184"/>
      <c r="J24" s="184"/>
      <c r="K24" s="185"/>
      <c r="L24" s="185"/>
      <c r="M24" s="185"/>
      <c r="N24" s="185"/>
      <c r="O24" s="185"/>
      <c r="P24" s="186"/>
    </row>
    <row r="25" spans="1:29" s="8" customFormat="1" ht="14.25" customHeight="1" x14ac:dyDescent="0.25">
      <c r="A25" s="233" t="s">
        <v>16</v>
      </c>
      <c r="B25" s="182"/>
      <c r="C25" s="230" t="s">
        <v>402</v>
      </c>
      <c r="D25" s="183" t="s">
        <v>2</v>
      </c>
      <c r="E25" s="193">
        <v>1</v>
      </c>
      <c r="F25" s="184"/>
      <c r="G25" s="184"/>
      <c r="H25" s="184"/>
      <c r="I25" s="184"/>
      <c r="J25" s="184"/>
      <c r="K25" s="185"/>
      <c r="L25" s="185"/>
      <c r="M25" s="185"/>
      <c r="N25" s="185"/>
      <c r="O25" s="185"/>
      <c r="P25" s="186"/>
    </row>
    <row r="26" spans="1:29" s="8" customFormat="1" ht="15" x14ac:dyDescent="0.25">
      <c r="A26" s="233" t="s">
        <v>17</v>
      </c>
      <c r="B26" s="182"/>
      <c r="C26" s="230" t="s">
        <v>58</v>
      </c>
      <c r="D26" s="183" t="s">
        <v>2</v>
      </c>
      <c r="E26" s="193">
        <v>1</v>
      </c>
      <c r="F26" s="184"/>
      <c r="G26" s="184"/>
      <c r="H26" s="184"/>
      <c r="I26" s="184"/>
      <c r="J26" s="184"/>
      <c r="K26" s="185"/>
      <c r="L26" s="185"/>
      <c r="M26" s="185"/>
      <c r="N26" s="185"/>
      <c r="O26" s="185"/>
      <c r="P26" s="186"/>
    </row>
    <row r="27" spans="1:29" s="8" customFormat="1" ht="15" x14ac:dyDescent="0.25">
      <c r="A27" s="234" t="s">
        <v>18</v>
      </c>
      <c r="B27" s="187"/>
      <c r="C27" s="231" t="s">
        <v>10</v>
      </c>
      <c r="D27" s="188" t="s">
        <v>1</v>
      </c>
      <c r="E27" s="190">
        <v>50</v>
      </c>
      <c r="F27" s="190"/>
      <c r="G27" s="190"/>
      <c r="H27" s="184"/>
      <c r="I27" s="184"/>
      <c r="J27" s="191"/>
      <c r="K27" s="192"/>
      <c r="L27" s="185"/>
      <c r="M27" s="185"/>
      <c r="N27" s="185"/>
      <c r="O27" s="185"/>
      <c r="P27" s="186"/>
      <c r="Q27" s="44"/>
      <c r="R27" s="44"/>
      <c r="S27" s="44"/>
    </row>
    <row r="28" spans="1:29" ht="15" x14ac:dyDescent="0.25">
      <c r="A28" s="235" t="s">
        <v>70</v>
      </c>
      <c r="B28" s="194"/>
      <c r="C28" s="231" t="s">
        <v>71</v>
      </c>
      <c r="D28" s="188" t="s">
        <v>0</v>
      </c>
      <c r="E28" s="190">
        <v>3471.9</v>
      </c>
      <c r="F28" s="190"/>
      <c r="G28" s="190"/>
      <c r="H28" s="184"/>
      <c r="I28" s="184"/>
      <c r="J28" s="191"/>
      <c r="K28" s="192"/>
      <c r="L28" s="185"/>
      <c r="M28" s="185"/>
      <c r="N28" s="185"/>
      <c r="O28" s="185"/>
      <c r="P28" s="186"/>
      <c r="Q28" s="45"/>
      <c r="R28" s="45"/>
      <c r="S28" s="45"/>
    </row>
    <row r="29" spans="1:29" ht="15.75" customHeight="1" x14ac:dyDescent="0.25">
      <c r="A29" s="235" t="s">
        <v>81</v>
      </c>
      <c r="B29" s="194"/>
      <c r="C29" s="231" t="s">
        <v>106</v>
      </c>
      <c r="D29" s="188" t="s">
        <v>0</v>
      </c>
      <c r="E29" s="190">
        <v>200</v>
      </c>
      <c r="F29" s="190"/>
      <c r="G29" s="190"/>
      <c r="H29" s="184"/>
      <c r="I29" s="184"/>
      <c r="J29" s="191"/>
      <c r="K29" s="192"/>
      <c r="L29" s="185"/>
      <c r="M29" s="185"/>
      <c r="N29" s="185"/>
      <c r="O29" s="185"/>
      <c r="P29" s="186"/>
      <c r="Q29" s="45"/>
      <c r="R29" s="45"/>
      <c r="S29" s="45"/>
    </row>
    <row r="30" spans="1:29" ht="30" customHeight="1" x14ac:dyDescent="0.25">
      <c r="A30" s="235" t="s">
        <v>82</v>
      </c>
      <c r="B30" s="194"/>
      <c r="C30" s="231" t="s">
        <v>107</v>
      </c>
      <c r="D30" s="195" t="s">
        <v>108</v>
      </c>
      <c r="E30" s="190">
        <f>'Sienu siltinashana L4'!E28</f>
        <v>2496.9</v>
      </c>
      <c r="F30" s="196"/>
      <c r="G30" s="190"/>
      <c r="H30" s="184"/>
      <c r="I30" s="197"/>
      <c r="J30" s="191"/>
      <c r="K30" s="192"/>
      <c r="L30" s="185"/>
      <c r="M30" s="185"/>
      <c r="N30" s="185"/>
      <c r="O30" s="185"/>
      <c r="P30" s="186"/>
      <c r="Q30" s="45"/>
      <c r="R30" s="45"/>
      <c r="S30" s="45"/>
    </row>
    <row r="31" spans="1:29" ht="30" x14ac:dyDescent="0.25">
      <c r="A31" s="235" t="s">
        <v>83</v>
      </c>
      <c r="B31" s="194"/>
      <c r="C31" s="231" t="s">
        <v>72</v>
      </c>
      <c r="D31" s="188" t="s">
        <v>2</v>
      </c>
      <c r="E31" s="190">
        <v>1</v>
      </c>
      <c r="F31" s="190"/>
      <c r="G31" s="190"/>
      <c r="H31" s="184"/>
      <c r="I31" s="184"/>
      <c r="J31" s="191"/>
      <c r="K31" s="192"/>
      <c r="L31" s="185"/>
      <c r="M31" s="185"/>
      <c r="N31" s="185"/>
      <c r="O31" s="185"/>
      <c r="P31" s="186"/>
      <c r="Q31" s="45"/>
      <c r="R31" s="45"/>
      <c r="S31" s="45"/>
    </row>
    <row r="32" spans="1:29" ht="17.25" customHeight="1" thickBot="1" x14ac:dyDescent="0.3">
      <c r="A32" s="236" t="s">
        <v>84</v>
      </c>
      <c r="B32" s="198"/>
      <c r="C32" s="232" t="s">
        <v>222</v>
      </c>
      <c r="D32" s="199" t="s">
        <v>153</v>
      </c>
      <c r="E32" s="200">
        <v>4</v>
      </c>
      <c r="F32" s="200"/>
      <c r="G32" s="200"/>
      <c r="H32" s="201"/>
      <c r="I32" s="201"/>
      <c r="J32" s="202"/>
      <c r="K32" s="203"/>
      <c r="L32" s="204"/>
      <c r="M32" s="204"/>
      <c r="N32" s="204"/>
      <c r="O32" s="204"/>
      <c r="P32" s="205"/>
      <c r="Q32" s="43"/>
      <c r="R32" s="43"/>
      <c r="S32" s="43"/>
    </row>
    <row r="33" spans="1:19" ht="15" x14ac:dyDescent="0.25">
      <c r="A33" s="206"/>
      <c r="B33" s="206"/>
      <c r="C33" s="412" t="s">
        <v>56</v>
      </c>
      <c r="D33" s="412"/>
      <c r="E33" s="412"/>
      <c r="F33" s="412"/>
      <c r="G33" s="412"/>
      <c r="H33" s="412"/>
      <c r="I33" s="412"/>
      <c r="J33" s="412"/>
      <c r="K33" s="413"/>
      <c r="L33" s="322"/>
      <c r="M33" s="174"/>
      <c r="N33" s="174"/>
      <c r="O33" s="174"/>
      <c r="P33" s="175"/>
      <c r="R33" s="27"/>
    </row>
    <row r="34" spans="1:19" s="4" customFormat="1" ht="15" x14ac:dyDescent="0.25">
      <c r="A34" s="207"/>
      <c r="B34" s="207"/>
      <c r="C34" s="414" t="s">
        <v>73</v>
      </c>
      <c r="D34" s="414"/>
      <c r="E34" s="414"/>
      <c r="F34" s="414"/>
      <c r="G34" s="414"/>
      <c r="H34" s="414"/>
      <c r="I34" s="414"/>
      <c r="J34" s="414"/>
      <c r="K34" s="415"/>
      <c r="L34" s="323"/>
      <c r="M34" s="208"/>
      <c r="N34" s="208"/>
      <c r="O34" s="208"/>
      <c r="P34" s="209"/>
      <c r="R34" s="2"/>
      <c r="S34" s="24"/>
    </row>
    <row r="35" spans="1:19" ht="15.75" thickBot="1" x14ac:dyDescent="0.3">
      <c r="A35" s="210"/>
      <c r="B35" s="210"/>
      <c r="C35" s="416" t="s">
        <v>57</v>
      </c>
      <c r="D35" s="416"/>
      <c r="E35" s="416"/>
      <c r="F35" s="416"/>
      <c r="G35" s="416"/>
      <c r="H35" s="416"/>
      <c r="I35" s="416"/>
      <c r="J35" s="416"/>
      <c r="K35" s="417"/>
      <c r="L35" s="211"/>
      <c r="M35" s="213"/>
      <c r="N35" s="213"/>
      <c r="O35" s="213"/>
      <c r="P35" s="214"/>
      <c r="R35" s="2"/>
    </row>
    <row r="36" spans="1:19" ht="18" customHeight="1" x14ac:dyDescent="0.2">
      <c r="A36" s="215"/>
      <c r="B36" s="215"/>
      <c r="C36" s="215"/>
      <c r="D36" s="216"/>
      <c r="E36" s="217"/>
      <c r="F36" s="217"/>
      <c r="G36" s="217"/>
      <c r="H36" s="218"/>
      <c r="I36" s="218"/>
      <c r="J36" s="218"/>
      <c r="K36" s="218"/>
      <c r="L36" s="218"/>
      <c r="M36" s="215"/>
      <c r="N36" s="219"/>
      <c r="O36" s="219"/>
      <c r="P36" s="219"/>
      <c r="Q36" s="76"/>
      <c r="R36" s="2"/>
    </row>
    <row r="37" spans="1:19" s="17" customFormat="1" ht="15" x14ac:dyDescent="0.25">
      <c r="A37" s="220" t="s">
        <v>308</v>
      </c>
      <c r="B37" s="221"/>
      <c r="C37" s="222"/>
      <c r="D37" s="400"/>
      <c r="E37" s="400"/>
      <c r="F37" s="223"/>
      <c r="G37" s="223"/>
      <c r="H37" s="223"/>
      <c r="I37" s="220" t="s">
        <v>277</v>
      </c>
      <c r="J37" s="401"/>
      <c r="K37" s="401"/>
      <c r="L37" s="401"/>
      <c r="M37" s="401"/>
      <c r="N37" s="401"/>
      <c r="O37" s="224"/>
      <c r="P37" s="225"/>
      <c r="Q37" s="63"/>
      <c r="S37" s="2"/>
    </row>
    <row r="38" spans="1:19" ht="15" x14ac:dyDescent="0.2">
      <c r="A38" s="223"/>
      <c r="B38" s="226"/>
      <c r="C38" s="227" t="s">
        <v>309</v>
      </c>
      <c r="D38" s="228"/>
      <c r="E38" s="228"/>
      <c r="F38" s="226"/>
      <c r="G38" s="223"/>
      <c r="H38" s="223"/>
      <c r="I38" s="226"/>
      <c r="J38" s="402" t="s">
        <v>309</v>
      </c>
      <c r="K38" s="402"/>
      <c r="L38" s="402"/>
      <c r="M38" s="402"/>
      <c r="N38" s="402"/>
      <c r="O38" s="219"/>
      <c r="P38" s="219"/>
      <c r="Q38" s="63"/>
      <c r="R38" s="2"/>
    </row>
    <row r="39" spans="1:19" ht="12.75" customHeight="1" x14ac:dyDescent="0.2">
      <c r="A39" s="56"/>
      <c r="B39" s="56"/>
      <c r="C39" s="74"/>
      <c r="D39" s="74"/>
      <c r="E39" s="74"/>
      <c r="F39" s="74"/>
      <c r="G39" s="74"/>
      <c r="H39" s="70"/>
      <c r="I39" s="69"/>
      <c r="J39" s="399"/>
      <c r="K39" s="399"/>
      <c r="L39" s="168"/>
      <c r="M39" s="63"/>
      <c r="N39" s="63"/>
      <c r="O39" s="63"/>
      <c r="P39" s="63"/>
      <c r="Q39" s="63"/>
      <c r="R39" s="2"/>
    </row>
    <row r="40" spans="1:19" x14ac:dyDescent="0.2">
      <c r="A40" s="55"/>
      <c r="B40" s="55"/>
      <c r="C40" s="55"/>
      <c r="D40" s="56"/>
      <c r="E40" s="56"/>
      <c r="F40" s="56"/>
      <c r="G40" s="58"/>
      <c r="H40" s="58"/>
      <c r="I40" s="167" t="s">
        <v>348</v>
      </c>
      <c r="J40" s="166"/>
      <c r="K40" s="166" t="s">
        <v>349</v>
      </c>
      <c r="L40" s="166"/>
      <c r="M40" s="65"/>
      <c r="N40" s="65"/>
      <c r="O40" s="63"/>
      <c r="P40" s="63"/>
      <c r="Q40" s="11"/>
      <c r="R40" s="2"/>
    </row>
    <row r="41" spans="1:19" x14ac:dyDescent="0.2">
      <c r="G41" s="3"/>
      <c r="H41" s="3"/>
      <c r="I41" s="19"/>
      <c r="J41" s="20"/>
      <c r="K41" s="20"/>
      <c r="L41" s="20"/>
      <c r="M41" s="20"/>
      <c r="N41" s="11"/>
      <c r="O41" s="11"/>
      <c r="P41" s="11"/>
      <c r="Q41" s="11"/>
      <c r="R41" s="2"/>
    </row>
    <row r="42" spans="1:19" x14ac:dyDescent="0.2">
      <c r="G42" s="3"/>
      <c r="H42" s="3"/>
      <c r="I42" s="19"/>
      <c r="J42" s="20"/>
      <c r="K42" s="20"/>
      <c r="L42" s="20"/>
      <c r="M42" s="20"/>
      <c r="N42" s="11"/>
      <c r="O42" s="11"/>
      <c r="P42" s="11"/>
      <c r="Q42" s="11"/>
      <c r="R42" s="2"/>
    </row>
    <row r="43" spans="1:19" x14ac:dyDescent="0.2">
      <c r="G43" s="3"/>
      <c r="H43" s="3"/>
      <c r="I43" s="19"/>
      <c r="J43" s="20"/>
      <c r="K43" s="20"/>
      <c r="L43" s="20"/>
      <c r="M43" s="20"/>
      <c r="N43" s="11"/>
      <c r="O43" s="11"/>
      <c r="P43" s="11"/>
      <c r="Q43" s="11"/>
      <c r="R43" s="2"/>
    </row>
    <row r="44" spans="1:19" x14ac:dyDescent="0.2">
      <c r="G44" s="3"/>
      <c r="H44" s="3"/>
      <c r="I44" s="19"/>
      <c r="J44" s="20"/>
      <c r="K44" s="20"/>
      <c r="L44" s="20"/>
      <c r="M44" s="20"/>
      <c r="N44" s="11"/>
      <c r="O44" s="11"/>
      <c r="P44" s="11"/>
      <c r="Q44" s="11"/>
      <c r="R44" s="2"/>
    </row>
    <row r="45" spans="1:19" x14ac:dyDescent="0.2">
      <c r="G45" s="3"/>
      <c r="H45" s="3"/>
      <c r="I45" s="19"/>
      <c r="J45" s="11"/>
      <c r="K45" s="11"/>
      <c r="L45" s="11"/>
      <c r="M45" s="20"/>
      <c r="N45" s="11"/>
      <c r="O45" s="11"/>
      <c r="P45" s="11"/>
      <c r="Q45" s="11"/>
      <c r="R45" s="2"/>
    </row>
    <row r="46" spans="1:19" x14ac:dyDescent="0.2">
      <c r="G46" s="3"/>
      <c r="H46" s="3"/>
      <c r="I46" s="19"/>
      <c r="J46" s="11"/>
      <c r="K46" s="11"/>
      <c r="L46" s="11"/>
      <c r="M46" s="20"/>
      <c r="N46" s="11"/>
      <c r="O46" s="11"/>
      <c r="P46" s="11"/>
      <c r="Q46" s="11"/>
      <c r="R46" s="2"/>
    </row>
    <row r="47" spans="1:19" x14ac:dyDescent="0.2">
      <c r="G47" s="3"/>
      <c r="H47" s="3"/>
      <c r="I47" s="19"/>
      <c r="J47" s="11"/>
      <c r="K47" s="11"/>
      <c r="L47" s="11"/>
      <c r="M47" s="20"/>
      <c r="N47" s="11"/>
      <c r="O47" s="11"/>
      <c r="P47" s="11"/>
      <c r="Q47" s="11"/>
      <c r="R47" s="2"/>
    </row>
    <row r="48" spans="1:19" x14ac:dyDescent="0.2">
      <c r="G48" s="3"/>
      <c r="H48" s="3"/>
      <c r="I48" s="19"/>
      <c r="J48" s="11"/>
      <c r="K48" s="11"/>
      <c r="L48" s="11"/>
      <c r="M48" s="20"/>
      <c r="N48" s="11"/>
      <c r="O48" s="11"/>
      <c r="P48" s="11"/>
      <c r="Q48" s="11"/>
      <c r="R48" s="2"/>
    </row>
    <row r="49" spans="4:18" x14ac:dyDescent="0.2">
      <c r="D49" s="2"/>
      <c r="G49" s="3"/>
      <c r="H49" s="3"/>
      <c r="I49" s="19"/>
      <c r="J49" s="20"/>
      <c r="K49" s="20"/>
      <c r="L49" s="20"/>
      <c r="M49" s="20"/>
      <c r="N49" s="11"/>
      <c r="O49" s="11"/>
      <c r="P49" s="11"/>
      <c r="Q49" s="11"/>
      <c r="R49" s="2"/>
    </row>
    <row r="50" spans="4:18" ht="15.75" x14ac:dyDescent="0.25">
      <c r="D50" s="25" t="s">
        <v>42</v>
      </c>
      <c r="G50" s="3"/>
      <c r="H50" s="3"/>
      <c r="I50" s="19"/>
      <c r="J50" s="20"/>
      <c r="K50" s="20"/>
      <c r="L50" s="20"/>
      <c r="M50" s="20"/>
      <c r="O50" s="11"/>
      <c r="P50" s="11"/>
      <c r="Q50" s="11"/>
      <c r="R50" s="2"/>
    </row>
    <row r="51" spans="4:18" x14ac:dyDescent="0.2">
      <c r="G51" s="3"/>
      <c r="H51" s="3"/>
      <c r="I51" s="19"/>
      <c r="J51" s="20"/>
      <c r="K51" s="20"/>
      <c r="L51" s="20"/>
      <c r="M51" s="20"/>
      <c r="N51" s="11"/>
      <c r="O51" s="11"/>
      <c r="P51" s="11"/>
      <c r="Q51" s="11"/>
      <c r="R51" s="2"/>
    </row>
    <row r="52" spans="4:18" x14ac:dyDescent="0.2">
      <c r="G52" s="3"/>
      <c r="H52" s="3"/>
      <c r="I52" s="19"/>
      <c r="J52" s="20"/>
      <c r="K52" s="20"/>
      <c r="L52" s="20"/>
      <c r="M52" s="20"/>
      <c r="N52" s="11"/>
      <c r="O52" s="11"/>
      <c r="P52" s="11"/>
      <c r="Q52" s="11"/>
      <c r="R52" s="2"/>
    </row>
    <row r="53" spans="4:18" x14ac:dyDescent="0.2">
      <c r="G53" s="3"/>
      <c r="H53" s="3"/>
      <c r="I53" s="19"/>
      <c r="J53" s="20"/>
      <c r="K53" s="20"/>
      <c r="L53" s="20"/>
      <c r="M53" s="20"/>
      <c r="N53" s="11"/>
      <c r="O53" s="11"/>
      <c r="P53" s="11"/>
      <c r="Q53" s="11"/>
      <c r="R53" s="2"/>
    </row>
    <row r="54" spans="4:18" x14ac:dyDescent="0.2">
      <c r="G54" s="3"/>
      <c r="H54" s="3"/>
      <c r="I54" s="10"/>
      <c r="J54" s="11"/>
      <c r="K54" s="11"/>
      <c r="L54" s="11"/>
      <c r="M54" s="11"/>
      <c r="N54" s="11"/>
      <c r="O54" s="11"/>
      <c r="P54" s="11"/>
      <c r="Q54" s="18"/>
      <c r="R54" s="2"/>
    </row>
    <row r="55" spans="4:18" x14ac:dyDescent="0.2">
      <c r="G55" s="3"/>
      <c r="H55" s="3"/>
      <c r="I55" s="10"/>
      <c r="J55" s="11"/>
      <c r="K55" s="11"/>
      <c r="L55" s="11"/>
      <c r="M55" s="11"/>
      <c r="N55" s="11"/>
      <c r="O55" s="11"/>
      <c r="P55" s="11"/>
      <c r="Q55" s="11"/>
      <c r="R55" s="2"/>
    </row>
    <row r="56" spans="4:18" x14ac:dyDescent="0.2">
      <c r="G56" s="12"/>
      <c r="H56" s="12"/>
      <c r="I56" s="10"/>
      <c r="J56" s="11"/>
      <c r="K56" s="11"/>
      <c r="L56" s="11"/>
      <c r="M56" s="11"/>
      <c r="N56" s="11"/>
      <c r="O56" s="11"/>
      <c r="P56" s="11"/>
      <c r="Q56" s="9"/>
      <c r="R56" s="2"/>
    </row>
    <row r="57" spans="4:18" x14ac:dyDescent="0.2">
      <c r="G57" s="3"/>
      <c r="H57" s="3"/>
      <c r="I57" s="19"/>
      <c r="J57" s="20"/>
      <c r="K57" s="20"/>
      <c r="L57" s="20"/>
      <c r="M57" s="20"/>
      <c r="N57" s="11"/>
      <c r="O57" s="11"/>
      <c r="P57" s="11"/>
      <c r="Q57" s="11"/>
      <c r="R57" s="2"/>
    </row>
    <row r="58" spans="4:18" x14ac:dyDescent="0.2">
      <c r="G58" s="3"/>
      <c r="H58" s="3"/>
      <c r="I58" s="10"/>
      <c r="J58" s="11"/>
      <c r="K58" s="11"/>
      <c r="L58" s="11"/>
      <c r="M58" s="20"/>
      <c r="N58" s="11"/>
      <c r="O58" s="11"/>
      <c r="P58" s="11"/>
      <c r="Q58" s="11"/>
      <c r="R58" s="2"/>
    </row>
    <row r="59" spans="4:18" x14ac:dyDescent="0.2">
      <c r="G59" s="3"/>
      <c r="H59" s="3"/>
      <c r="I59" s="10"/>
      <c r="J59" s="11"/>
      <c r="K59" s="11"/>
      <c r="L59" s="11"/>
      <c r="M59" s="20"/>
      <c r="N59" s="11"/>
      <c r="O59" s="11"/>
      <c r="P59" s="11"/>
      <c r="Q59" s="11"/>
      <c r="R59" s="2"/>
    </row>
    <row r="60" spans="4:18" x14ac:dyDescent="0.2">
      <c r="G60" s="3"/>
      <c r="H60" s="3"/>
      <c r="I60" s="10"/>
      <c r="J60" s="11"/>
      <c r="K60" s="11"/>
      <c r="L60" s="11"/>
      <c r="M60" s="20"/>
      <c r="N60" s="11"/>
      <c r="O60" s="11"/>
      <c r="P60" s="11"/>
      <c r="Q60" s="11"/>
      <c r="R60" s="2"/>
    </row>
    <row r="61" spans="4:18" x14ac:dyDescent="0.2">
      <c r="G61" s="3"/>
      <c r="H61" s="3"/>
      <c r="I61" s="10"/>
      <c r="J61" s="11"/>
      <c r="K61" s="11"/>
      <c r="L61" s="11"/>
      <c r="M61" s="20"/>
      <c r="N61" s="11"/>
      <c r="O61" s="11"/>
      <c r="P61" s="11"/>
      <c r="Q61" s="11"/>
      <c r="R61" s="2"/>
    </row>
    <row r="62" spans="4:18" x14ac:dyDescent="0.2">
      <c r="G62" s="3"/>
      <c r="H62" s="3"/>
      <c r="I62" s="10"/>
      <c r="J62" s="11"/>
      <c r="K62" s="11"/>
      <c r="L62" s="11"/>
      <c r="M62" s="20"/>
      <c r="N62" s="11"/>
      <c r="O62" s="11"/>
      <c r="P62" s="11"/>
      <c r="Q62" s="11"/>
      <c r="R62" s="2"/>
    </row>
    <row r="63" spans="4:18" x14ac:dyDescent="0.2">
      <c r="G63" s="3"/>
      <c r="H63" s="3"/>
      <c r="I63" s="19"/>
      <c r="J63" s="11"/>
      <c r="K63" s="11"/>
      <c r="L63" s="11"/>
      <c r="M63" s="20"/>
      <c r="N63" s="11"/>
      <c r="O63" s="11"/>
      <c r="P63" s="11"/>
      <c r="Q63" s="11"/>
      <c r="R63" s="2"/>
    </row>
    <row r="64" spans="4:18" x14ac:dyDescent="0.2">
      <c r="G64" s="3"/>
      <c r="H64" s="3"/>
      <c r="I64" s="19"/>
      <c r="J64" s="20"/>
      <c r="K64" s="20"/>
      <c r="L64" s="20"/>
      <c r="M64" s="20"/>
      <c r="N64" s="11"/>
      <c r="O64" s="11"/>
      <c r="P64" s="11"/>
      <c r="Q64" s="11"/>
      <c r="R64" s="2"/>
    </row>
    <row r="65" spans="7:18" x14ac:dyDescent="0.2">
      <c r="G65" s="3"/>
      <c r="H65" s="3"/>
      <c r="I65" s="19"/>
      <c r="J65" s="20"/>
      <c r="K65" s="20"/>
      <c r="L65" s="20"/>
      <c r="M65" s="20"/>
      <c r="N65" s="11"/>
      <c r="O65" s="11"/>
      <c r="P65" s="11"/>
      <c r="Q65" s="11"/>
      <c r="R65" s="2"/>
    </row>
    <row r="66" spans="7:18" x14ac:dyDescent="0.2">
      <c r="G66" s="3"/>
      <c r="H66" s="3"/>
      <c r="I66" s="19"/>
      <c r="J66" s="20"/>
      <c r="K66" s="20"/>
      <c r="L66" s="20"/>
      <c r="M66" s="20"/>
      <c r="N66" s="11"/>
      <c r="O66" s="11"/>
      <c r="P66" s="11"/>
      <c r="Q66" s="11"/>
      <c r="R66" s="2"/>
    </row>
    <row r="67" spans="7:18" x14ac:dyDescent="0.2">
      <c r="G67" s="3"/>
      <c r="H67" s="3"/>
      <c r="I67" s="19"/>
      <c r="J67" s="20"/>
      <c r="K67" s="20"/>
      <c r="L67" s="20"/>
      <c r="M67" s="20"/>
      <c r="N67" s="11"/>
      <c r="O67" s="11"/>
      <c r="P67" s="11"/>
      <c r="Q67" s="11"/>
      <c r="R67" s="2"/>
    </row>
    <row r="68" spans="7:18" x14ac:dyDescent="0.2">
      <c r="G68" s="3"/>
      <c r="H68" s="3"/>
      <c r="I68" s="19"/>
      <c r="J68" s="20"/>
      <c r="K68" s="20"/>
      <c r="L68" s="20"/>
      <c r="M68" s="20"/>
      <c r="N68" s="11"/>
      <c r="O68" s="11"/>
      <c r="P68" s="11"/>
      <c r="Q68" s="11"/>
      <c r="R68" s="2"/>
    </row>
    <row r="69" spans="7:18" x14ac:dyDescent="0.2">
      <c r="G69" s="3"/>
      <c r="H69" s="3"/>
      <c r="I69" s="10"/>
      <c r="J69" s="11"/>
      <c r="K69" s="11"/>
      <c r="L69" s="11"/>
      <c r="M69" s="11"/>
      <c r="N69" s="11"/>
      <c r="O69" s="11"/>
      <c r="P69" s="11"/>
      <c r="Q69" s="18"/>
      <c r="R69" s="2"/>
    </row>
    <row r="70" spans="7:18" x14ac:dyDescent="0.2">
      <c r="G70" s="12"/>
      <c r="H70" s="12"/>
      <c r="I70" s="10"/>
      <c r="J70" s="11"/>
      <c r="K70" s="11"/>
      <c r="L70" s="11"/>
      <c r="M70" s="11"/>
      <c r="N70" s="11"/>
      <c r="O70" s="11"/>
      <c r="P70" s="11"/>
      <c r="Q70" s="9"/>
      <c r="R70" s="2"/>
    </row>
    <row r="71" spans="7:18" x14ac:dyDescent="0.2">
      <c r="G71" s="3"/>
      <c r="H71" s="3"/>
      <c r="I71" s="19"/>
      <c r="J71" s="11"/>
      <c r="K71" s="11"/>
      <c r="L71" s="11"/>
      <c r="M71" s="20"/>
      <c r="N71" s="11"/>
      <c r="O71" s="11"/>
      <c r="P71" s="11"/>
      <c r="Q71" s="11"/>
      <c r="R71" s="2"/>
    </row>
    <row r="72" spans="7:18" x14ac:dyDescent="0.2">
      <c r="G72" s="3"/>
      <c r="H72" s="3"/>
      <c r="I72" s="3"/>
      <c r="J72" s="3"/>
      <c r="K72" s="3"/>
      <c r="L72" s="3"/>
      <c r="M72" s="3"/>
      <c r="O72" s="3"/>
      <c r="P72" s="3"/>
      <c r="R72" s="2"/>
    </row>
    <row r="73" spans="7:18" x14ac:dyDescent="0.2">
      <c r="G73" s="3"/>
      <c r="H73" s="3"/>
      <c r="I73" s="3"/>
      <c r="J73" s="3"/>
      <c r="K73" s="3"/>
      <c r="L73" s="3"/>
      <c r="M73" s="3"/>
      <c r="O73" s="3"/>
      <c r="P73" s="3"/>
      <c r="R73" s="2"/>
    </row>
    <row r="74" spans="7:18" x14ac:dyDescent="0.2">
      <c r="N74" s="22"/>
      <c r="R74" s="2"/>
    </row>
    <row r="75" spans="7:18" x14ac:dyDescent="0.2">
      <c r="N75" s="21"/>
      <c r="R75" s="2"/>
    </row>
    <row r="76" spans="7:18" x14ac:dyDescent="0.2">
      <c r="N76" s="21"/>
      <c r="R76" s="2"/>
    </row>
    <row r="78" spans="7:18" x14ac:dyDescent="0.2">
      <c r="N78" s="16"/>
      <c r="R78" s="2"/>
    </row>
    <row r="79" spans="7:18" x14ac:dyDescent="0.2">
      <c r="R79" s="2"/>
    </row>
  </sheetData>
  <mergeCells count="21">
    <mergeCell ref="J39:K39"/>
    <mergeCell ref="D37:E37"/>
    <mergeCell ref="J37:N37"/>
    <mergeCell ref="J38:N38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  <mergeCell ref="C33:K33"/>
    <mergeCell ref="C34:K34"/>
    <mergeCell ref="C35:K35"/>
    <mergeCell ref="A4:P4"/>
    <mergeCell ref="A5:P5"/>
    <mergeCell ref="A6:P6"/>
    <mergeCell ref="A7:P7"/>
    <mergeCell ref="D9:P9"/>
  </mergeCells>
  <phoneticPr fontId="9" type="noConversion"/>
  <pageMargins left="0.7" right="0.7" top="0.75" bottom="0.75" header="0.3" footer="0.3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view="pageBreakPreview" zoomScaleNormal="100" zoomScaleSheetLayoutView="100" workbookViewId="0">
      <selection activeCell="G32" sqref="G32"/>
    </sheetView>
  </sheetViews>
  <sheetFormatPr defaultRowHeight="11.25" x14ac:dyDescent="0.2"/>
  <cols>
    <col min="1" max="1" width="6" style="40" customWidth="1"/>
    <col min="2" max="2" width="11.42578125" style="40" customWidth="1"/>
    <col min="3" max="3" width="24.42578125" style="40" customWidth="1"/>
    <col min="4" max="4" width="12.140625" style="31" customWidth="1"/>
    <col min="5" max="5" width="11.7109375" style="31" customWidth="1"/>
    <col min="6" max="6" width="12" style="31" customWidth="1"/>
    <col min="7" max="7" width="13.5703125" style="31" customWidth="1"/>
    <col min="8" max="8" width="11.28515625" style="31" customWidth="1"/>
    <col min="9" max="9" width="14.5703125" style="31" customWidth="1"/>
    <col min="10" max="10" width="12" style="31" customWidth="1"/>
    <col min="11" max="16384" width="9.140625" style="31"/>
  </cols>
  <sheetData>
    <row r="1" spans="1:29" ht="12.75" x14ac:dyDescent="0.2">
      <c r="A1" s="109"/>
      <c r="B1" s="109"/>
      <c r="C1" s="109"/>
      <c r="D1" s="109"/>
      <c r="E1" s="109"/>
      <c r="F1" s="109"/>
      <c r="G1" s="109"/>
      <c r="H1" s="109"/>
      <c r="I1" s="121" t="s">
        <v>287</v>
      </c>
      <c r="J1" s="119"/>
    </row>
    <row r="2" spans="1:29" ht="12.75" x14ac:dyDescent="0.2">
      <c r="A2" s="109"/>
      <c r="B2" s="109"/>
      <c r="C2" s="109"/>
      <c r="D2" s="109"/>
      <c r="E2" s="109"/>
      <c r="F2" s="109"/>
      <c r="G2" s="109"/>
      <c r="H2" s="109"/>
      <c r="I2" s="121" t="s">
        <v>299</v>
      </c>
      <c r="J2" s="119"/>
    </row>
    <row r="3" spans="1:29" ht="12.75" x14ac:dyDescent="0.2">
      <c r="A3" s="109"/>
      <c r="B3" s="109"/>
      <c r="C3" s="109"/>
      <c r="D3" s="109"/>
      <c r="E3" s="109"/>
      <c r="F3" s="109"/>
      <c r="G3" s="109"/>
      <c r="H3" s="109"/>
      <c r="I3" s="121" t="s">
        <v>288</v>
      </c>
      <c r="J3" s="119"/>
    </row>
    <row r="4" spans="1:29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119"/>
    </row>
    <row r="5" spans="1:29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119"/>
    </row>
    <row r="6" spans="1:29" ht="14.25" x14ac:dyDescent="0.2">
      <c r="A6" s="428" t="s">
        <v>302</v>
      </c>
      <c r="B6" s="428"/>
      <c r="C6" s="428"/>
      <c r="D6" s="428"/>
      <c r="E6" s="428"/>
      <c r="F6" s="428"/>
      <c r="G6" s="428"/>
      <c r="H6" s="428"/>
      <c r="I6" s="428"/>
      <c r="J6" s="119"/>
    </row>
    <row r="7" spans="1:29" ht="12.75" x14ac:dyDescent="0.2">
      <c r="A7" s="429" t="s">
        <v>300</v>
      </c>
      <c r="B7" s="429"/>
      <c r="C7" s="429"/>
      <c r="D7" s="429"/>
      <c r="E7" s="429"/>
      <c r="F7" s="429"/>
      <c r="G7" s="429"/>
      <c r="H7" s="429"/>
      <c r="I7" s="429"/>
      <c r="J7" s="119"/>
    </row>
    <row r="8" spans="1:29" ht="12.75" x14ac:dyDescent="0.2">
      <c r="A8" s="109"/>
      <c r="B8" s="109"/>
      <c r="C8" s="109"/>
      <c r="D8" s="109"/>
      <c r="E8" s="109"/>
      <c r="F8" s="109"/>
      <c r="G8" s="109"/>
      <c r="H8" s="109"/>
      <c r="I8" s="109"/>
      <c r="J8" s="119"/>
    </row>
    <row r="9" spans="1:29" ht="15" x14ac:dyDescent="0.2">
      <c r="A9" s="126" t="s">
        <v>291</v>
      </c>
      <c r="B9" s="127"/>
      <c r="C9" s="398" t="s">
        <v>330</v>
      </c>
      <c r="D9" s="398"/>
      <c r="E9" s="398"/>
      <c r="F9" s="398"/>
      <c r="G9" s="398"/>
      <c r="H9" s="398"/>
      <c r="I9" s="398"/>
      <c r="J9" s="119"/>
    </row>
    <row r="10" spans="1:29" ht="15" x14ac:dyDescent="0.25">
      <c r="A10" s="126" t="s">
        <v>292</v>
      </c>
      <c r="B10" s="127"/>
      <c r="C10" s="127" t="s">
        <v>303</v>
      </c>
      <c r="D10" s="127"/>
      <c r="E10" s="127"/>
      <c r="F10" s="128"/>
      <c r="G10" s="128"/>
      <c r="H10" s="128"/>
      <c r="I10" s="128"/>
      <c r="J10" s="119"/>
    </row>
    <row r="11" spans="1:29" ht="15" customHeight="1" x14ac:dyDescent="0.25">
      <c r="A11" s="126" t="s">
        <v>293</v>
      </c>
      <c r="B11" s="127"/>
      <c r="C11" s="129"/>
      <c r="D11" s="127"/>
      <c r="E11" s="127"/>
      <c r="F11" s="128"/>
      <c r="G11" s="128"/>
      <c r="H11" s="128"/>
      <c r="I11" s="128"/>
      <c r="J11" s="119"/>
    </row>
    <row r="12" spans="1:29" ht="15" x14ac:dyDescent="0.2">
      <c r="A12" s="126" t="s">
        <v>294</v>
      </c>
      <c r="B12" s="127"/>
      <c r="C12" s="127" t="s">
        <v>301</v>
      </c>
      <c r="D12" s="127"/>
      <c r="E12" s="127"/>
      <c r="F12" s="425"/>
      <c r="G12" s="425"/>
      <c r="H12" s="425"/>
      <c r="I12" s="425"/>
      <c r="J12" s="119"/>
    </row>
    <row r="13" spans="1:29" ht="8.2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19"/>
    </row>
    <row r="14" spans="1:29" s="32" customFormat="1" ht="16.5" customHeight="1" x14ac:dyDescent="0.2">
      <c r="A14" s="403" t="s">
        <v>295</v>
      </c>
      <c r="B14" s="403"/>
      <c r="C14" s="403"/>
      <c r="D14" s="403"/>
      <c r="E14" s="403"/>
      <c r="F14" s="403"/>
      <c r="G14" s="403"/>
      <c r="H14" s="403"/>
      <c r="I14" s="403"/>
      <c r="J14" s="120"/>
      <c r="R14" s="33"/>
    </row>
    <row r="15" spans="1:29" s="32" customFormat="1" ht="22.5" customHeight="1" x14ac:dyDescent="0.2">
      <c r="A15" s="109"/>
      <c r="B15" s="109"/>
      <c r="C15" s="109"/>
      <c r="F15" s="109"/>
      <c r="G15" s="122" t="s">
        <v>296</v>
      </c>
      <c r="H15" s="123"/>
      <c r="I15" s="109"/>
      <c r="J15" s="119"/>
      <c r="K15" s="33"/>
      <c r="L15" s="33"/>
      <c r="M15" s="33"/>
      <c r="N15" s="33"/>
      <c r="O15" s="33"/>
      <c r="P15" s="33"/>
      <c r="Q15" s="33"/>
      <c r="R15" s="33"/>
      <c r="S15" s="33"/>
    </row>
    <row r="16" spans="1:29" s="33" customFormat="1" ht="12.75" customHeight="1" x14ac:dyDescent="0.2">
      <c r="A16" s="109"/>
      <c r="B16" s="109"/>
      <c r="C16" s="109"/>
      <c r="F16" s="109"/>
      <c r="G16" s="122" t="s">
        <v>297</v>
      </c>
      <c r="H16" s="124"/>
      <c r="I16" s="109"/>
      <c r="J16" s="119"/>
      <c r="AC16" s="34"/>
    </row>
    <row r="17" spans="1:29" s="33" customFormat="1" ht="17.25" customHeight="1" x14ac:dyDescent="0.2">
      <c r="A17" s="109"/>
      <c r="B17" s="109"/>
      <c r="C17" s="109"/>
      <c r="F17" s="109"/>
      <c r="G17" s="122" t="s">
        <v>298</v>
      </c>
      <c r="H17" s="125"/>
      <c r="I17" s="109"/>
      <c r="J17" s="119"/>
      <c r="AC17" s="34"/>
    </row>
    <row r="18" spans="1:29" s="33" customFormat="1" ht="16.5" customHeight="1" thickBot="1" x14ac:dyDescent="0.25">
      <c r="A18" s="83"/>
      <c r="B18" s="83"/>
      <c r="C18" s="82"/>
      <c r="D18" s="82"/>
      <c r="E18" s="82"/>
      <c r="F18" s="82"/>
      <c r="G18" s="84"/>
      <c r="H18" s="85"/>
      <c r="I18" s="85"/>
      <c r="J18" s="35"/>
      <c r="K18" s="35"/>
      <c r="M18" s="35"/>
    </row>
    <row r="19" spans="1:29" s="36" customFormat="1" ht="20.25" customHeight="1" x14ac:dyDescent="0.2">
      <c r="A19" s="435" t="s">
        <v>12</v>
      </c>
      <c r="B19" s="437" t="s">
        <v>68</v>
      </c>
      <c r="C19" s="439" t="s">
        <v>51</v>
      </c>
      <c r="D19" s="441" t="s">
        <v>286</v>
      </c>
      <c r="E19" s="443" t="s">
        <v>5</v>
      </c>
      <c r="F19" s="444"/>
      <c r="G19" s="445"/>
      <c r="H19" s="430" t="s">
        <v>6</v>
      </c>
      <c r="I19" s="432" t="s">
        <v>285</v>
      </c>
      <c r="J19" s="68"/>
      <c r="K19" s="37"/>
    </row>
    <row r="20" spans="1:29" s="36" customFormat="1" ht="42" customHeight="1" thickBot="1" x14ac:dyDescent="0.25">
      <c r="A20" s="436"/>
      <c r="B20" s="438"/>
      <c r="C20" s="440"/>
      <c r="D20" s="442"/>
      <c r="E20" s="110" t="s">
        <v>52</v>
      </c>
      <c r="F20" s="110" t="s">
        <v>53</v>
      </c>
      <c r="G20" s="110" t="s">
        <v>54</v>
      </c>
      <c r="H20" s="431"/>
      <c r="I20" s="433"/>
      <c r="K20" s="37"/>
      <c r="L20" s="38"/>
    </row>
    <row r="21" spans="1:29" ht="12" x14ac:dyDescent="0.2">
      <c r="A21" s="86" t="s">
        <v>43</v>
      </c>
      <c r="B21" s="87" t="s">
        <v>110</v>
      </c>
      <c r="C21" s="88" t="s">
        <v>33</v>
      </c>
      <c r="D21" s="89"/>
      <c r="E21" s="90"/>
      <c r="F21" s="90"/>
      <c r="G21" s="90"/>
      <c r="H21" s="114"/>
      <c r="I21" s="130" t="s">
        <v>32</v>
      </c>
      <c r="J21" s="39"/>
      <c r="K21" s="39"/>
    </row>
    <row r="22" spans="1:29" ht="24" x14ac:dyDescent="0.2">
      <c r="A22" s="92" t="s">
        <v>7</v>
      </c>
      <c r="B22" s="93" t="s">
        <v>111</v>
      </c>
      <c r="C22" s="94" t="s">
        <v>55</v>
      </c>
      <c r="D22" s="95"/>
      <c r="E22" s="96"/>
      <c r="F22" s="96"/>
      <c r="G22" s="96"/>
      <c r="H22" s="113"/>
      <c r="I22" s="131" t="s">
        <v>32</v>
      </c>
      <c r="J22" s="39"/>
      <c r="K22" s="39"/>
    </row>
    <row r="23" spans="1:29" ht="12" x14ac:dyDescent="0.2">
      <c r="A23" s="92" t="s">
        <v>8</v>
      </c>
      <c r="B23" s="93" t="s">
        <v>112</v>
      </c>
      <c r="C23" s="94" t="s">
        <v>34</v>
      </c>
      <c r="D23" s="95"/>
      <c r="E23" s="96"/>
      <c r="F23" s="96"/>
      <c r="G23" s="96"/>
      <c r="H23" s="113"/>
      <c r="I23" s="131" t="s">
        <v>32</v>
      </c>
      <c r="J23" s="39"/>
      <c r="K23" s="39"/>
    </row>
    <row r="24" spans="1:29" ht="12" x14ac:dyDescent="0.2">
      <c r="A24" s="92" t="s">
        <v>9</v>
      </c>
      <c r="B24" s="93" t="s">
        <v>113</v>
      </c>
      <c r="C24" s="94" t="s">
        <v>40</v>
      </c>
      <c r="D24" s="95"/>
      <c r="E24" s="96"/>
      <c r="F24" s="96"/>
      <c r="G24" s="96"/>
      <c r="H24" s="113"/>
      <c r="I24" s="131" t="s">
        <v>32</v>
      </c>
    </row>
    <row r="25" spans="1:29" ht="12" x14ac:dyDescent="0.2">
      <c r="A25" s="92" t="s">
        <v>171</v>
      </c>
      <c r="B25" s="93" t="s">
        <v>114</v>
      </c>
      <c r="C25" s="94" t="s">
        <v>223</v>
      </c>
      <c r="D25" s="95"/>
      <c r="E25" s="96"/>
      <c r="F25" s="96"/>
      <c r="G25" s="96"/>
      <c r="H25" s="113"/>
      <c r="I25" s="131" t="s">
        <v>32</v>
      </c>
    </row>
    <row r="26" spans="1:29" ht="12" x14ac:dyDescent="0.2">
      <c r="A26" s="92" t="s">
        <v>103</v>
      </c>
      <c r="B26" s="93" t="s">
        <v>115</v>
      </c>
      <c r="C26" s="94" t="s">
        <v>373</v>
      </c>
      <c r="D26" s="95"/>
      <c r="E26" s="96"/>
      <c r="F26" s="96"/>
      <c r="G26" s="96"/>
      <c r="H26" s="113"/>
      <c r="I26" s="131" t="s">
        <v>32</v>
      </c>
    </row>
    <row r="27" spans="1:29" ht="12" x14ac:dyDescent="0.2">
      <c r="A27" s="92" t="s">
        <v>279</v>
      </c>
      <c r="B27" s="93" t="s">
        <v>278</v>
      </c>
      <c r="C27" s="94" t="s">
        <v>224</v>
      </c>
      <c r="D27" s="95"/>
      <c r="E27" s="96"/>
      <c r="F27" s="96"/>
      <c r="G27" s="96"/>
      <c r="H27" s="113"/>
      <c r="I27" s="131" t="s">
        <v>32</v>
      </c>
    </row>
    <row r="28" spans="1:29" ht="12" x14ac:dyDescent="0.2">
      <c r="A28" s="92" t="s">
        <v>280</v>
      </c>
      <c r="B28" s="93" t="s">
        <v>281</v>
      </c>
      <c r="C28" s="94" t="s">
        <v>282</v>
      </c>
      <c r="D28" s="95"/>
      <c r="E28" s="96"/>
      <c r="F28" s="96"/>
      <c r="G28" s="96"/>
      <c r="H28" s="113"/>
      <c r="I28" s="131" t="s">
        <v>32</v>
      </c>
    </row>
    <row r="29" spans="1:29" ht="12.75" thickBot="1" x14ac:dyDescent="0.25">
      <c r="A29" s="99" t="s">
        <v>304</v>
      </c>
      <c r="B29" s="100" t="s">
        <v>283</v>
      </c>
      <c r="C29" s="115" t="s">
        <v>284</v>
      </c>
      <c r="D29" s="116"/>
      <c r="E29" s="117"/>
      <c r="F29" s="117"/>
      <c r="G29" s="117"/>
      <c r="H29" s="118"/>
      <c r="I29" s="132" t="s">
        <v>32</v>
      </c>
    </row>
    <row r="30" spans="1:29" ht="12.75" thickBot="1" x14ac:dyDescent="0.25">
      <c r="A30" s="426" t="s">
        <v>305</v>
      </c>
      <c r="B30" s="427"/>
      <c r="C30" s="427"/>
      <c r="D30" s="145"/>
      <c r="E30" s="144"/>
      <c r="F30" s="133"/>
      <c r="G30" s="133"/>
      <c r="H30" s="133"/>
      <c r="I30" s="134"/>
    </row>
    <row r="31" spans="1:29" s="17" customFormat="1" ht="18" customHeight="1" x14ac:dyDescent="0.2">
      <c r="A31" s="111"/>
      <c r="B31" s="112"/>
      <c r="C31" s="140" t="s">
        <v>306</v>
      </c>
      <c r="D31" s="146"/>
      <c r="E31" s="105"/>
      <c r="F31" s="105"/>
      <c r="G31" s="105"/>
      <c r="H31" s="135"/>
      <c r="I31" s="91"/>
    </row>
    <row r="32" spans="1:29" s="17" customFormat="1" ht="18" customHeight="1" x14ac:dyDescent="0.2">
      <c r="A32" s="97"/>
      <c r="B32" s="98"/>
      <c r="C32" s="141" t="s">
        <v>74</v>
      </c>
      <c r="D32" s="147"/>
      <c r="E32" s="106"/>
      <c r="F32" s="106"/>
      <c r="G32" s="106"/>
      <c r="H32" s="136"/>
      <c r="I32" s="91"/>
    </row>
    <row r="33" spans="1:9" s="17" customFormat="1" ht="18" customHeight="1" x14ac:dyDescent="0.2">
      <c r="A33" s="97"/>
      <c r="B33" s="98"/>
      <c r="C33" s="142" t="s">
        <v>307</v>
      </c>
      <c r="D33" s="148"/>
      <c r="E33" s="105"/>
      <c r="F33" s="105"/>
      <c r="G33" s="105"/>
      <c r="H33" s="135"/>
      <c r="I33" s="91"/>
    </row>
    <row r="34" spans="1:9" s="17" customFormat="1" ht="18" customHeight="1" x14ac:dyDescent="0.2">
      <c r="A34" s="97"/>
      <c r="B34" s="98"/>
      <c r="C34" s="142" t="s">
        <v>75</v>
      </c>
      <c r="D34" s="148"/>
      <c r="E34" s="105"/>
      <c r="F34" s="106"/>
      <c r="G34" s="106"/>
      <c r="H34" s="135"/>
      <c r="I34" s="91"/>
    </row>
    <row r="35" spans="1:9" s="17" customFormat="1" ht="18" customHeight="1" thickBot="1" x14ac:dyDescent="0.25">
      <c r="A35" s="99"/>
      <c r="B35" s="100"/>
      <c r="C35" s="143" t="s">
        <v>76</v>
      </c>
      <c r="D35" s="149"/>
      <c r="E35" s="105"/>
      <c r="F35" s="105"/>
      <c r="G35" s="105"/>
      <c r="H35" s="137"/>
      <c r="I35" s="91"/>
    </row>
    <row r="36" spans="1:9" ht="18" customHeight="1" x14ac:dyDescent="0.2">
      <c r="A36" s="101"/>
      <c r="B36" s="101"/>
      <c r="C36" s="102"/>
      <c r="D36" s="103"/>
      <c r="E36" s="138"/>
      <c r="F36" s="104"/>
      <c r="G36" s="139"/>
      <c r="H36" s="139"/>
      <c r="I36" s="81"/>
    </row>
    <row r="37" spans="1:9" s="17" customFormat="1" ht="21" customHeight="1" x14ac:dyDescent="0.2">
      <c r="A37" s="151" t="s">
        <v>308</v>
      </c>
      <c r="C37" s="152"/>
      <c r="D37" s="102"/>
      <c r="E37" s="105"/>
      <c r="F37" s="105"/>
      <c r="G37" s="105"/>
      <c r="H37" s="107"/>
      <c r="I37" s="91"/>
    </row>
    <row r="38" spans="1:9" s="17" customFormat="1" ht="18" customHeight="1" x14ac:dyDescent="0.25">
      <c r="A38" s="153"/>
      <c r="C38" s="154" t="s">
        <v>309</v>
      </c>
      <c r="D38" s="135"/>
      <c r="E38" s="108"/>
      <c r="F38" s="81"/>
      <c r="G38" s="81"/>
      <c r="H38" s="81"/>
      <c r="I38" s="81"/>
    </row>
    <row r="39" spans="1:9" s="17" customFormat="1" ht="22.5" customHeight="1" x14ac:dyDescent="0.25">
      <c r="A39" s="151" t="s">
        <v>277</v>
      </c>
      <c r="C39" s="155"/>
      <c r="D39" s="150"/>
      <c r="E39" s="81"/>
      <c r="F39" s="81"/>
      <c r="G39" s="81"/>
      <c r="H39" s="81"/>
      <c r="I39" s="81"/>
    </row>
    <row r="40" spans="1:9" s="17" customFormat="1" ht="15" x14ac:dyDescent="0.25">
      <c r="A40" s="153"/>
      <c r="C40" s="156" t="s">
        <v>310</v>
      </c>
      <c r="D40" s="135"/>
      <c r="E40" s="108"/>
      <c r="F40" s="81"/>
      <c r="G40" s="81"/>
      <c r="H40" s="81"/>
      <c r="I40" s="81"/>
    </row>
    <row r="41" spans="1:9" s="17" customFormat="1" ht="12.75" x14ac:dyDescent="0.2">
      <c r="A41" s="80"/>
      <c r="B41" s="80"/>
      <c r="C41" s="80"/>
      <c r="D41" s="150"/>
      <c r="E41" s="81"/>
      <c r="F41" s="81"/>
      <c r="G41" s="81"/>
      <c r="H41" s="81"/>
      <c r="I41" s="81"/>
    </row>
    <row r="42" spans="1:9" ht="12.75" x14ac:dyDescent="0.2">
      <c r="A42" s="54"/>
      <c r="B42" s="54"/>
      <c r="C42" s="54"/>
      <c r="D42" s="434"/>
      <c r="E42" s="434"/>
      <c r="F42" s="434"/>
      <c r="G42" s="434"/>
    </row>
    <row r="43" spans="1:9" x14ac:dyDescent="0.2">
      <c r="A43" s="53"/>
      <c r="B43" s="53"/>
      <c r="C43" s="53"/>
      <c r="D43" s="39"/>
      <c r="E43" s="39"/>
      <c r="F43" s="39"/>
      <c r="G43" s="39"/>
    </row>
  </sheetData>
  <mergeCells count="16">
    <mergeCell ref="D42:G42"/>
    <mergeCell ref="A19:A20"/>
    <mergeCell ref="B19:B20"/>
    <mergeCell ref="C19:C20"/>
    <mergeCell ref="D19:D20"/>
    <mergeCell ref="E19:G19"/>
    <mergeCell ref="F12:I12"/>
    <mergeCell ref="A14:I14"/>
    <mergeCell ref="A30:C30"/>
    <mergeCell ref="A4:I4"/>
    <mergeCell ref="A5:I5"/>
    <mergeCell ref="A6:I6"/>
    <mergeCell ref="A7:I7"/>
    <mergeCell ref="C9:I9"/>
    <mergeCell ref="H19:H20"/>
    <mergeCell ref="I19:I20"/>
  </mergeCells>
  <phoneticPr fontId="9" type="noConversion"/>
  <pageMargins left="0.7" right="0.7" top="0.75" bottom="0.75" header="0.3" footer="0.3"/>
  <pageSetup paperSize="9" scale="76" fitToHeight="0" orientation="portrait" r:id="rId1"/>
  <headerFooter alignWithMargins="0">
    <oddFooter>&amp;LZeiferta iela 9, Olaine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I19" sqref="I19"/>
    </sheetView>
  </sheetViews>
  <sheetFormatPr defaultColWidth="9.140625" defaultRowHeight="12.75" x14ac:dyDescent="0.2"/>
  <cols>
    <col min="1" max="1" width="13.5703125" style="119" customWidth="1"/>
    <col min="2" max="2" width="6" style="119" customWidth="1"/>
    <col min="3" max="3" width="48.140625" style="119" customWidth="1"/>
    <col min="4" max="4" width="4.85546875" style="367" customWidth="1"/>
    <col min="5" max="5" width="16.140625" style="119" customWidth="1"/>
    <col min="6" max="7" width="9.140625" style="119"/>
    <col min="8" max="8" width="10" style="119" customWidth="1"/>
    <col min="9" max="16384" width="9.140625" style="119"/>
  </cols>
  <sheetData>
    <row r="1" spans="1:9" x14ac:dyDescent="0.2">
      <c r="A1" s="109"/>
      <c r="B1" s="109"/>
      <c r="C1" s="109"/>
      <c r="D1" s="369"/>
      <c r="E1" s="121" t="s">
        <v>287</v>
      </c>
      <c r="F1" s="109"/>
    </row>
    <row r="2" spans="1:9" x14ac:dyDescent="0.2">
      <c r="A2" s="109"/>
      <c r="B2" s="109"/>
      <c r="C2" s="109"/>
      <c r="D2" s="369"/>
      <c r="E2" s="121" t="s">
        <v>299</v>
      </c>
      <c r="F2" s="109"/>
    </row>
    <row r="3" spans="1:9" x14ac:dyDescent="0.2">
      <c r="A3" s="109"/>
      <c r="B3" s="109"/>
      <c r="C3" s="109"/>
      <c r="D3" s="369"/>
      <c r="E3" s="121" t="s">
        <v>288</v>
      </c>
      <c r="F3" s="109"/>
    </row>
    <row r="4" spans="1:9" ht="18.75" x14ac:dyDescent="0.3">
      <c r="A4" s="394" t="s">
        <v>289</v>
      </c>
      <c r="B4" s="394"/>
      <c r="C4" s="394"/>
      <c r="D4" s="394"/>
      <c r="E4" s="394"/>
      <c r="F4" s="109"/>
    </row>
    <row r="5" spans="1:9" ht="14.25" x14ac:dyDescent="0.2">
      <c r="A5" s="395" t="s">
        <v>290</v>
      </c>
      <c r="B5" s="395"/>
      <c r="C5" s="395"/>
      <c r="D5" s="395"/>
      <c r="E5" s="395"/>
      <c r="F5" s="109"/>
    </row>
    <row r="6" spans="1:9" ht="14.25" customHeight="1" x14ac:dyDescent="0.2">
      <c r="A6" s="428" t="s">
        <v>302</v>
      </c>
      <c r="B6" s="428"/>
      <c r="C6" s="428"/>
      <c r="D6" s="428"/>
      <c r="E6" s="428"/>
      <c r="F6" s="109"/>
    </row>
    <row r="7" spans="1:9" x14ac:dyDescent="0.2">
      <c r="A7" s="429" t="s">
        <v>300</v>
      </c>
      <c r="B7" s="429"/>
      <c r="C7" s="429"/>
      <c r="D7" s="429"/>
      <c r="E7" s="429"/>
      <c r="F7" s="109"/>
    </row>
    <row r="8" spans="1:9" x14ac:dyDescent="0.2">
      <c r="A8" s="109"/>
      <c r="B8" s="109"/>
      <c r="C8" s="109"/>
      <c r="D8" s="369"/>
      <c r="E8" s="109"/>
      <c r="F8" s="109"/>
    </row>
    <row r="9" spans="1:9" ht="30" x14ac:dyDescent="0.2">
      <c r="A9" s="109" t="s">
        <v>291</v>
      </c>
      <c r="B9" s="109"/>
      <c r="C9" s="392" t="s">
        <v>330</v>
      </c>
      <c r="D9" s="392"/>
      <c r="E9" s="392"/>
      <c r="F9" s="392"/>
      <c r="G9" s="392"/>
      <c r="H9" s="392"/>
      <c r="I9" s="392"/>
    </row>
    <row r="10" spans="1:9" ht="15" x14ac:dyDescent="0.2">
      <c r="A10" s="109" t="s">
        <v>292</v>
      </c>
      <c r="B10" s="109"/>
      <c r="C10" s="127" t="s">
        <v>303</v>
      </c>
      <c r="D10" s="369"/>
      <c r="E10" s="109"/>
      <c r="F10" s="109"/>
    </row>
    <row r="11" spans="1:9" ht="15" x14ac:dyDescent="0.2">
      <c r="A11" s="109" t="s">
        <v>293</v>
      </c>
      <c r="B11" s="109"/>
      <c r="C11" s="370"/>
      <c r="D11" s="369"/>
      <c r="E11" s="109"/>
      <c r="F11" s="109"/>
    </row>
    <row r="12" spans="1:9" ht="15" x14ac:dyDescent="0.2">
      <c r="A12" s="109" t="s">
        <v>374</v>
      </c>
      <c r="B12" s="109"/>
      <c r="C12" s="127" t="s">
        <v>301</v>
      </c>
      <c r="D12" s="369"/>
      <c r="E12" s="109"/>
      <c r="F12" s="109"/>
    </row>
    <row r="13" spans="1:9" ht="15.75" x14ac:dyDescent="0.2">
      <c r="A13" s="458" t="s">
        <v>375</v>
      </c>
      <c r="B13" s="458"/>
      <c r="C13" s="458"/>
      <c r="D13" s="458"/>
      <c r="E13" s="458"/>
      <c r="F13" s="109"/>
    </row>
    <row r="14" spans="1:9" x14ac:dyDescent="0.2">
      <c r="A14" s="109"/>
      <c r="B14" s="109"/>
      <c r="C14" s="109"/>
      <c r="D14" s="122" t="s">
        <v>298</v>
      </c>
      <c r="E14" s="371"/>
      <c r="F14" s="109"/>
    </row>
    <row r="15" spans="1:9" ht="13.5" thickBot="1" x14ac:dyDescent="0.25">
      <c r="A15" s="109"/>
      <c r="B15" s="109"/>
      <c r="C15" s="109"/>
      <c r="D15" s="369"/>
      <c r="E15" s="109"/>
      <c r="F15" s="109"/>
    </row>
    <row r="16" spans="1:9" ht="26.25" thickBot="1" x14ac:dyDescent="0.25">
      <c r="A16" s="390" t="s">
        <v>376</v>
      </c>
      <c r="B16" s="446" t="s">
        <v>377</v>
      </c>
      <c r="C16" s="447"/>
      <c r="D16" s="448"/>
      <c r="E16" s="391" t="s">
        <v>378</v>
      </c>
      <c r="F16" s="109"/>
    </row>
    <row r="17" spans="1:9" ht="32.25" customHeight="1" thickBot="1" x14ac:dyDescent="0.25">
      <c r="A17" s="372">
        <v>1</v>
      </c>
      <c r="B17" s="449" t="s">
        <v>387</v>
      </c>
      <c r="C17" s="450"/>
      <c r="D17" s="451"/>
      <c r="E17" s="373"/>
      <c r="F17" s="109"/>
    </row>
    <row r="18" spans="1:9" ht="14.25" x14ac:dyDescent="0.2">
      <c r="A18" s="452" t="s">
        <v>56</v>
      </c>
      <c r="B18" s="453"/>
      <c r="C18" s="453"/>
      <c r="D18" s="374"/>
      <c r="E18" s="375"/>
      <c r="F18" s="109"/>
      <c r="I18" s="368"/>
    </row>
    <row r="19" spans="1:9" ht="13.5" thickBot="1" x14ac:dyDescent="0.25">
      <c r="A19" s="454" t="s">
        <v>379</v>
      </c>
      <c r="B19" s="455"/>
      <c r="C19" s="455"/>
      <c r="D19" s="376">
        <v>0.21</v>
      </c>
      <c r="E19" s="377"/>
      <c r="F19" s="109"/>
    </row>
    <row r="20" spans="1:9" ht="17.25" thickTop="1" thickBot="1" x14ac:dyDescent="0.25">
      <c r="A20" s="456" t="s">
        <v>380</v>
      </c>
      <c r="B20" s="457"/>
      <c r="C20" s="457"/>
      <c r="D20" s="378"/>
      <c r="E20" s="379"/>
      <c r="F20" s="109"/>
    </row>
    <row r="21" spans="1:9" ht="16.5" thickTop="1" x14ac:dyDescent="0.2">
      <c r="A21" s="380"/>
      <c r="B21" s="380"/>
      <c r="C21" s="380"/>
      <c r="D21" s="381"/>
      <c r="E21" s="382"/>
      <c r="F21" s="109"/>
    </row>
    <row r="22" spans="1:9" ht="15" x14ac:dyDescent="0.2">
      <c r="A22" s="151" t="s">
        <v>308</v>
      </c>
      <c r="B22" s="152"/>
      <c r="C22" s="383"/>
      <c r="D22" s="369"/>
      <c r="E22" s="109"/>
      <c r="F22" s="109"/>
    </row>
    <row r="23" spans="1:9" ht="15" x14ac:dyDescent="0.25">
      <c r="A23" s="153"/>
      <c r="B23" s="154" t="s">
        <v>309</v>
      </c>
      <c r="C23" s="384"/>
      <c r="D23" s="369"/>
      <c r="E23" s="109"/>
      <c r="F23" s="109"/>
    </row>
    <row r="24" spans="1:9" ht="15" x14ac:dyDescent="0.25">
      <c r="A24" s="151" t="s">
        <v>277</v>
      </c>
      <c r="B24" s="155"/>
      <c r="C24" s="370"/>
      <c r="D24" s="369"/>
      <c r="E24" s="109"/>
      <c r="F24" s="109"/>
    </row>
    <row r="25" spans="1:9" ht="15" x14ac:dyDescent="0.25">
      <c r="A25" s="153"/>
      <c r="B25" s="385" t="s">
        <v>310</v>
      </c>
      <c r="C25" s="384"/>
      <c r="D25" s="369"/>
      <c r="E25" s="109"/>
      <c r="F25" s="109"/>
    </row>
    <row r="26" spans="1:9" ht="15" x14ac:dyDescent="0.25">
      <c r="A26" s="153"/>
      <c r="B26" s="386"/>
      <c r="C26" s="384"/>
      <c r="D26" s="369"/>
      <c r="E26" s="109"/>
      <c r="F26" s="109"/>
    </row>
    <row r="27" spans="1:9" ht="15" x14ac:dyDescent="0.25">
      <c r="A27" s="121" t="s">
        <v>381</v>
      </c>
      <c r="B27" s="387"/>
      <c r="C27" s="383"/>
      <c r="D27" s="369"/>
      <c r="E27" s="109"/>
      <c r="F27" s="109"/>
    </row>
    <row r="28" spans="1:9" ht="15" x14ac:dyDescent="0.25">
      <c r="A28" s="121" t="s">
        <v>382</v>
      </c>
      <c r="B28" s="388"/>
      <c r="C28" s="383"/>
      <c r="D28" s="369"/>
      <c r="E28" s="109"/>
      <c r="F28" s="109"/>
    </row>
    <row r="29" spans="1:9" ht="26.25" x14ac:dyDescent="0.25">
      <c r="A29" s="389" t="s">
        <v>383</v>
      </c>
      <c r="B29" s="387"/>
      <c r="C29" s="383"/>
      <c r="D29" s="369"/>
      <c r="E29" s="109"/>
      <c r="F29" s="109"/>
    </row>
    <row r="30" spans="1:9" ht="15" x14ac:dyDescent="0.25">
      <c r="A30" s="121" t="s">
        <v>384</v>
      </c>
      <c r="B30" s="387"/>
      <c r="C30" s="383"/>
      <c r="D30" s="369"/>
      <c r="E30" s="109"/>
      <c r="F30" s="109"/>
    </row>
    <row r="31" spans="1:9" ht="15" x14ac:dyDescent="0.25">
      <c r="A31" s="121" t="s">
        <v>385</v>
      </c>
      <c r="B31" s="153"/>
      <c r="C31" s="384"/>
      <c r="D31" s="369"/>
      <c r="E31" s="109"/>
      <c r="F31" s="109"/>
    </row>
  </sheetData>
  <mergeCells count="10">
    <mergeCell ref="A13:E13"/>
    <mergeCell ref="A4:E4"/>
    <mergeCell ref="A5:E5"/>
    <mergeCell ref="A6:E6"/>
    <mergeCell ref="A7:E7"/>
    <mergeCell ref="B16:D16"/>
    <mergeCell ref="B17:D17"/>
    <mergeCell ref="A18:C18"/>
    <mergeCell ref="A19:C19"/>
    <mergeCell ref="A20:C20"/>
  </mergeCells>
  <pageMargins left="0.7" right="0.7" top="0.75" bottom="0.75" header="0.3" footer="0.3"/>
  <pageSetup paperSize="9" orientation="portrait" horizontalDpi="0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A49" zoomScaleNormal="100" zoomScaleSheetLayoutView="115" workbookViewId="0">
      <selection activeCell="H56" sqref="H56"/>
    </sheetView>
  </sheetViews>
  <sheetFormatPr defaultColWidth="9.140625" defaultRowHeight="12.75" x14ac:dyDescent="0.2"/>
  <cols>
    <col min="1" max="1" width="5.140625" style="2" customWidth="1"/>
    <col min="2" max="2" width="5.42578125" style="2" customWidth="1"/>
    <col min="3" max="3" width="40.42578125" style="2" customWidth="1"/>
    <col min="4" max="4" width="9.140625" style="1" customWidth="1"/>
    <col min="5" max="5" width="9" style="5" customWidth="1"/>
    <col min="6" max="6" width="8.42578125" style="6" customWidth="1"/>
    <col min="7" max="7" width="6.85546875" style="1" customWidth="1"/>
    <col min="8" max="8" width="8.140625" style="1" customWidth="1"/>
    <col min="9" max="9" width="10.140625" style="2" customWidth="1"/>
    <col min="10" max="10" width="8.28515625" style="2" customWidth="1"/>
    <col min="11" max="11" width="8.5703125" style="2" customWidth="1"/>
    <col min="12" max="12" width="10.7109375" style="2" customWidth="1"/>
    <col min="13" max="13" width="11.140625" style="2" customWidth="1"/>
    <col min="14" max="14" width="10.85546875" style="2" customWidth="1"/>
    <col min="15" max="15" width="11" style="2" customWidth="1"/>
    <col min="16" max="16" width="10.7109375" style="2" customWidth="1"/>
    <col min="17" max="17" width="11.140625" style="2" bestFit="1" customWidth="1"/>
    <col min="18" max="18" width="10.140625" style="2" bestFit="1" customWidth="1"/>
    <col min="19" max="16384" width="9.140625" style="2"/>
  </cols>
  <sheetData>
    <row r="1" spans="1:16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s="76" customFormat="1" ht="17.25" customHeight="1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s="76" customFormat="1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s="76" customFormat="1" ht="9" customHeight="1" x14ac:dyDescent="0.3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278"/>
      <c r="L8" s="279"/>
      <c r="M8" s="279"/>
      <c r="N8" s="279"/>
      <c r="O8" s="279"/>
      <c r="P8" s="280"/>
    </row>
    <row r="9" spans="1:16" s="76" customFormat="1" ht="15" x14ac:dyDescent="0.2">
      <c r="A9" s="109"/>
      <c r="B9" s="109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s="76" customFormat="1" ht="15" x14ac:dyDescent="0.2">
      <c r="A10" s="109"/>
      <c r="B10" s="109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s="76" customFormat="1" ht="15" x14ac:dyDescent="0.2">
      <c r="A11" s="109"/>
      <c r="B11" s="109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s="76" customFormat="1" ht="15" x14ac:dyDescent="0.2">
      <c r="A12" s="109"/>
      <c r="B12" s="109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s="76" customFormat="1" ht="4.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s="76" customFormat="1" ht="16.5" x14ac:dyDescent="0.2">
      <c r="A14" s="403" t="s">
        <v>332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s="76" customFormat="1" ht="19.5" x14ac:dyDescent="0.2">
      <c r="A15" s="404" t="s">
        <v>79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s="76" customFormat="1" ht="15" x14ac:dyDescent="0.2">
      <c r="A16" s="126" t="s">
        <v>333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 t="s">
        <v>298</v>
      </c>
      <c r="O16" s="127"/>
      <c r="P16" s="129"/>
    </row>
    <row r="17" spans="1:19" s="76" customFormat="1" ht="6" customHeight="1" thickBot="1" x14ac:dyDescent="0.25">
      <c r="A17" s="16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70"/>
    </row>
    <row r="18" spans="1:19" s="76" customForma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9" s="76" customFormat="1" ht="78.75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9" s="76" customFormat="1" ht="13.5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9" s="8" customFormat="1" ht="15" x14ac:dyDescent="0.25">
      <c r="A21" s="176"/>
      <c r="B21" s="177"/>
      <c r="C21" s="260" t="s">
        <v>334</v>
      </c>
      <c r="D21" s="178"/>
      <c r="E21" s="179"/>
      <c r="F21" s="179"/>
      <c r="G21" s="179"/>
      <c r="H21" s="172"/>
      <c r="I21" s="172"/>
      <c r="J21" s="180"/>
      <c r="K21" s="180"/>
      <c r="L21" s="180"/>
      <c r="M21" s="180"/>
      <c r="N21" s="171"/>
      <c r="O21" s="171"/>
      <c r="P21" s="181"/>
    </row>
    <row r="22" spans="1:19" s="13" customFormat="1" ht="30" x14ac:dyDescent="0.25">
      <c r="A22" s="233" t="s">
        <v>13</v>
      </c>
      <c r="B22" s="243"/>
      <c r="C22" s="244" t="s">
        <v>391</v>
      </c>
      <c r="D22" s="183" t="s">
        <v>3</v>
      </c>
      <c r="E22" s="184">
        <v>156</v>
      </c>
      <c r="F22" s="184"/>
      <c r="G22" s="184"/>
      <c r="H22" s="184"/>
      <c r="I22" s="197"/>
      <c r="J22" s="185"/>
      <c r="K22" s="185"/>
      <c r="L22" s="185"/>
      <c r="M22" s="185"/>
      <c r="N22" s="185"/>
      <c r="O22" s="185"/>
      <c r="P22" s="186"/>
    </row>
    <row r="23" spans="1:19" s="13" customFormat="1" ht="30" x14ac:dyDescent="0.25">
      <c r="A23" s="233" t="s">
        <v>14</v>
      </c>
      <c r="B23" s="243"/>
      <c r="C23" s="244" t="s">
        <v>138</v>
      </c>
      <c r="D23" s="183" t="s">
        <v>2</v>
      </c>
      <c r="E23" s="184">
        <v>10</v>
      </c>
      <c r="F23" s="184"/>
      <c r="G23" s="184"/>
      <c r="H23" s="184"/>
      <c r="I23" s="197"/>
      <c r="J23" s="185"/>
      <c r="K23" s="185"/>
      <c r="L23" s="185"/>
      <c r="M23" s="185"/>
      <c r="N23" s="185"/>
      <c r="O23" s="185"/>
      <c r="P23" s="186"/>
    </row>
    <row r="24" spans="1:19" s="13" customFormat="1" ht="30" customHeight="1" x14ac:dyDescent="0.25">
      <c r="A24" s="233" t="s">
        <v>15</v>
      </c>
      <c r="B24" s="243"/>
      <c r="C24" s="244" t="s">
        <v>196</v>
      </c>
      <c r="D24" s="183" t="s">
        <v>0</v>
      </c>
      <c r="E24" s="184">
        <v>607</v>
      </c>
      <c r="F24" s="184"/>
      <c r="G24" s="184"/>
      <c r="H24" s="184"/>
      <c r="I24" s="197"/>
      <c r="J24" s="185"/>
      <c r="K24" s="185"/>
      <c r="L24" s="185"/>
      <c r="M24" s="185"/>
      <c r="N24" s="185"/>
      <c r="O24" s="185"/>
      <c r="P24" s="186"/>
    </row>
    <row r="25" spans="1:19" s="13" customFormat="1" ht="15" x14ac:dyDescent="0.25">
      <c r="A25" s="233" t="s">
        <v>16</v>
      </c>
      <c r="B25" s="243"/>
      <c r="C25" s="244" t="s">
        <v>206</v>
      </c>
      <c r="D25" s="183" t="s">
        <v>3</v>
      </c>
      <c r="E25" s="184">
        <v>140</v>
      </c>
      <c r="F25" s="184"/>
      <c r="G25" s="184"/>
      <c r="H25" s="184"/>
      <c r="I25" s="197"/>
      <c r="J25" s="185"/>
      <c r="K25" s="185"/>
      <c r="L25" s="185"/>
      <c r="M25" s="185"/>
      <c r="N25" s="185"/>
      <c r="O25" s="185"/>
      <c r="P25" s="186"/>
    </row>
    <row r="26" spans="1:19" s="8" customFormat="1" ht="15" x14ac:dyDescent="0.25">
      <c r="A26" s="261"/>
      <c r="B26" s="237"/>
      <c r="C26" s="238" t="s">
        <v>335</v>
      </c>
      <c r="D26" s="239"/>
      <c r="E26" s="240"/>
      <c r="F26" s="241"/>
      <c r="G26" s="241"/>
      <c r="H26" s="245"/>
      <c r="I26" s="245"/>
      <c r="J26" s="245"/>
      <c r="K26" s="245"/>
      <c r="L26" s="245"/>
      <c r="M26" s="246"/>
      <c r="N26" s="246"/>
      <c r="O26" s="246"/>
      <c r="P26" s="262"/>
    </row>
    <row r="27" spans="1:19" ht="28.5" x14ac:dyDescent="0.2">
      <c r="A27" s="263" t="s">
        <v>19</v>
      </c>
      <c r="B27" s="248"/>
      <c r="C27" s="249" t="s">
        <v>78</v>
      </c>
      <c r="D27" s="183" t="s">
        <v>3</v>
      </c>
      <c r="E27" s="184">
        <f>E22</f>
        <v>156</v>
      </c>
      <c r="F27" s="184"/>
      <c r="G27" s="184"/>
      <c r="H27" s="184"/>
      <c r="I27" s="197"/>
      <c r="J27" s="250"/>
      <c r="K27" s="185"/>
      <c r="L27" s="185"/>
      <c r="M27" s="185"/>
      <c r="N27" s="185"/>
      <c r="O27" s="185"/>
      <c r="P27" s="186"/>
    </row>
    <row r="28" spans="1:19" ht="30" x14ac:dyDescent="0.25">
      <c r="A28" s="263"/>
      <c r="B28" s="248"/>
      <c r="C28" s="251" t="s">
        <v>180</v>
      </c>
      <c r="D28" s="183" t="s">
        <v>3</v>
      </c>
      <c r="E28" s="184">
        <f>E27*0.2*1.1</f>
        <v>34.320000000000007</v>
      </c>
      <c r="F28" s="184"/>
      <c r="G28" s="184"/>
      <c r="H28" s="184"/>
      <c r="I28" s="184"/>
      <c r="J28" s="250"/>
      <c r="K28" s="185"/>
      <c r="L28" s="185"/>
      <c r="M28" s="185"/>
      <c r="N28" s="185"/>
      <c r="O28" s="185"/>
      <c r="P28" s="186"/>
    </row>
    <row r="29" spans="1:19" ht="15" x14ac:dyDescent="0.25">
      <c r="A29" s="263"/>
      <c r="B29" s="248"/>
      <c r="C29" s="251" t="s">
        <v>59</v>
      </c>
      <c r="D29" s="183" t="s">
        <v>2</v>
      </c>
      <c r="E29" s="184">
        <f>E27/2*1.1</f>
        <v>85.800000000000011</v>
      </c>
      <c r="F29" s="184"/>
      <c r="G29" s="184"/>
      <c r="H29" s="184"/>
      <c r="I29" s="184"/>
      <c r="J29" s="250"/>
      <c r="K29" s="185"/>
      <c r="L29" s="185"/>
      <c r="M29" s="185"/>
      <c r="N29" s="185"/>
      <c r="O29" s="185"/>
      <c r="P29" s="186"/>
    </row>
    <row r="30" spans="1:19" s="8" customFormat="1" ht="15" x14ac:dyDescent="0.25">
      <c r="A30" s="264"/>
      <c r="B30" s="237"/>
      <c r="C30" s="237" t="s">
        <v>336</v>
      </c>
      <c r="D30" s="239"/>
      <c r="E30" s="240"/>
      <c r="F30" s="241"/>
      <c r="G30" s="241"/>
      <c r="H30" s="245"/>
      <c r="I30" s="245"/>
      <c r="J30" s="246"/>
      <c r="K30" s="246"/>
      <c r="L30" s="246"/>
      <c r="M30" s="246"/>
      <c r="N30" s="246"/>
      <c r="O30" s="246"/>
      <c r="P30" s="262"/>
      <c r="Q30" s="4"/>
    </row>
    <row r="31" spans="1:19" ht="15" x14ac:dyDescent="0.25">
      <c r="A31" s="265" t="s">
        <v>22</v>
      </c>
      <c r="B31" s="253"/>
      <c r="C31" s="254" t="s">
        <v>67</v>
      </c>
      <c r="D31" s="242" t="s">
        <v>0</v>
      </c>
      <c r="E31" s="241">
        <v>118.4</v>
      </c>
      <c r="F31" s="241"/>
      <c r="G31" s="241"/>
      <c r="H31" s="245"/>
      <c r="I31" s="245"/>
      <c r="J31" s="246"/>
      <c r="K31" s="185"/>
      <c r="L31" s="185"/>
      <c r="M31" s="185"/>
      <c r="N31" s="185"/>
      <c r="O31" s="185"/>
      <c r="P31" s="186"/>
      <c r="R31" s="26"/>
      <c r="S31" s="23"/>
    </row>
    <row r="32" spans="1:19" ht="32.25" customHeight="1" x14ac:dyDescent="0.25">
      <c r="A32" s="265"/>
      <c r="B32" s="253"/>
      <c r="C32" s="255" t="s">
        <v>404</v>
      </c>
      <c r="D32" s="242" t="s">
        <v>0</v>
      </c>
      <c r="E32" s="241">
        <f>E31*1.07</f>
        <v>126.68800000000002</v>
      </c>
      <c r="F32" s="241"/>
      <c r="G32" s="241"/>
      <c r="H32" s="245"/>
      <c r="I32" s="246"/>
      <c r="J32" s="245"/>
      <c r="K32" s="185"/>
      <c r="L32" s="185"/>
      <c r="M32" s="185"/>
      <c r="N32" s="185"/>
      <c r="O32" s="185"/>
      <c r="P32" s="186"/>
    </row>
    <row r="33" spans="1:17" ht="15" x14ac:dyDescent="0.25">
      <c r="A33" s="265"/>
      <c r="B33" s="253"/>
      <c r="C33" s="255" t="s">
        <v>405</v>
      </c>
      <c r="D33" s="242" t="s">
        <v>4</v>
      </c>
      <c r="E33" s="241">
        <f>E31*5*1.1</f>
        <v>651.20000000000005</v>
      </c>
      <c r="F33" s="241"/>
      <c r="G33" s="241"/>
      <c r="H33" s="245"/>
      <c r="I33" s="246"/>
      <c r="J33" s="245"/>
      <c r="K33" s="185"/>
      <c r="L33" s="185"/>
      <c r="M33" s="185"/>
      <c r="N33" s="185"/>
      <c r="O33" s="185"/>
      <c r="P33" s="186"/>
    </row>
    <row r="34" spans="1:17" ht="15" x14ac:dyDescent="0.25">
      <c r="A34" s="265"/>
      <c r="B34" s="253"/>
      <c r="C34" s="255" t="s">
        <v>63</v>
      </c>
      <c r="D34" s="242" t="s">
        <v>0</v>
      </c>
      <c r="E34" s="241">
        <f>E31</f>
        <v>118.4</v>
      </c>
      <c r="F34" s="241"/>
      <c r="G34" s="241"/>
      <c r="H34" s="245"/>
      <c r="I34" s="246"/>
      <c r="J34" s="245"/>
      <c r="K34" s="185"/>
      <c r="L34" s="185"/>
      <c r="M34" s="185"/>
      <c r="N34" s="185"/>
      <c r="O34" s="185"/>
      <c r="P34" s="186"/>
    </row>
    <row r="35" spans="1:17" ht="15" x14ac:dyDescent="0.25">
      <c r="A35" s="265" t="s">
        <v>23</v>
      </c>
      <c r="B35" s="253"/>
      <c r="C35" s="254" t="s">
        <v>31</v>
      </c>
      <c r="D35" s="242" t="s">
        <v>0</v>
      </c>
      <c r="E35" s="241">
        <f>E31</f>
        <v>118.4</v>
      </c>
      <c r="F35" s="241"/>
      <c r="G35" s="241"/>
      <c r="H35" s="245"/>
      <c r="I35" s="245"/>
      <c r="J35" s="245"/>
      <c r="K35" s="185"/>
      <c r="L35" s="185"/>
      <c r="M35" s="185"/>
      <c r="N35" s="185"/>
      <c r="O35" s="185"/>
      <c r="P35" s="186"/>
    </row>
    <row r="36" spans="1:17" ht="30" x14ac:dyDescent="0.25">
      <c r="A36" s="265"/>
      <c r="B36" s="253"/>
      <c r="C36" s="255" t="s">
        <v>406</v>
      </c>
      <c r="D36" s="242" t="s">
        <v>0</v>
      </c>
      <c r="E36" s="241">
        <f>E35*1.25</f>
        <v>148</v>
      </c>
      <c r="F36" s="241"/>
      <c r="G36" s="241"/>
      <c r="H36" s="245"/>
      <c r="I36" s="245"/>
      <c r="J36" s="245"/>
      <c r="K36" s="185"/>
      <c r="L36" s="185"/>
      <c r="M36" s="185"/>
      <c r="N36" s="185"/>
      <c r="O36" s="185"/>
      <c r="P36" s="186"/>
    </row>
    <row r="37" spans="1:17" ht="15" x14ac:dyDescent="0.25">
      <c r="A37" s="265"/>
      <c r="B37" s="253"/>
      <c r="C37" s="255" t="s">
        <v>407</v>
      </c>
      <c r="D37" s="242" t="s">
        <v>4</v>
      </c>
      <c r="E37" s="241">
        <f>E35*6*1.1</f>
        <v>781.44000000000017</v>
      </c>
      <c r="F37" s="241"/>
      <c r="G37" s="241"/>
      <c r="H37" s="245"/>
      <c r="I37" s="245"/>
      <c r="J37" s="245"/>
      <c r="K37" s="185"/>
      <c r="L37" s="185"/>
      <c r="M37" s="185"/>
      <c r="N37" s="185"/>
      <c r="O37" s="185"/>
      <c r="P37" s="186"/>
    </row>
    <row r="38" spans="1:17" ht="29.25" customHeight="1" x14ac:dyDescent="0.25">
      <c r="A38" s="265"/>
      <c r="B38" s="253"/>
      <c r="C38" s="255" t="s">
        <v>408</v>
      </c>
      <c r="D38" s="242" t="s">
        <v>0</v>
      </c>
      <c r="E38" s="241">
        <f>E35</f>
        <v>118.4</v>
      </c>
      <c r="F38" s="241"/>
      <c r="G38" s="241"/>
      <c r="H38" s="245"/>
      <c r="I38" s="245"/>
      <c r="J38" s="245"/>
      <c r="K38" s="185"/>
      <c r="L38" s="185"/>
      <c r="M38" s="185"/>
      <c r="N38" s="185"/>
      <c r="O38" s="185"/>
      <c r="P38" s="186"/>
    </row>
    <row r="39" spans="1:17" ht="15" x14ac:dyDescent="0.25">
      <c r="A39" s="265" t="s">
        <v>24</v>
      </c>
      <c r="B39" s="253"/>
      <c r="C39" s="254" t="s">
        <v>197</v>
      </c>
      <c r="D39" s="242" t="s">
        <v>0</v>
      </c>
      <c r="E39" s="241">
        <v>73</v>
      </c>
      <c r="F39" s="241"/>
      <c r="G39" s="241"/>
      <c r="H39" s="245"/>
      <c r="I39" s="245"/>
      <c r="J39" s="245"/>
      <c r="K39" s="185"/>
      <c r="L39" s="185"/>
      <c r="M39" s="185"/>
      <c r="N39" s="185"/>
      <c r="O39" s="185"/>
      <c r="P39" s="186"/>
    </row>
    <row r="40" spans="1:17" ht="15" x14ac:dyDescent="0.25">
      <c r="A40" s="265"/>
      <c r="B40" s="253"/>
      <c r="C40" s="255" t="s">
        <v>198</v>
      </c>
      <c r="D40" s="242" t="s">
        <v>1</v>
      </c>
      <c r="E40" s="241">
        <f>E39/0.6*0.3*0.05+E39*0.03</f>
        <v>4.0150000000000006</v>
      </c>
      <c r="F40" s="241"/>
      <c r="G40" s="241"/>
      <c r="H40" s="245"/>
      <c r="I40" s="245"/>
      <c r="J40" s="245"/>
      <c r="K40" s="185"/>
      <c r="L40" s="185"/>
      <c r="M40" s="185"/>
      <c r="N40" s="185"/>
      <c r="O40" s="185"/>
      <c r="P40" s="186"/>
    </row>
    <row r="41" spans="1:17" ht="15" x14ac:dyDescent="0.25">
      <c r="A41" s="265"/>
      <c r="B41" s="253"/>
      <c r="C41" s="255" t="s">
        <v>109</v>
      </c>
      <c r="D41" s="242" t="s">
        <v>0</v>
      </c>
      <c r="E41" s="241">
        <f>E39</f>
        <v>73</v>
      </c>
      <c r="F41" s="241"/>
      <c r="G41" s="241"/>
      <c r="H41" s="245"/>
      <c r="I41" s="245"/>
      <c r="J41" s="245"/>
      <c r="K41" s="185"/>
      <c r="L41" s="185"/>
      <c r="M41" s="185"/>
      <c r="N41" s="185"/>
      <c r="O41" s="185"/>
      <c r="P41" s="186"/>
    </row>
    <row r="42" spans="1:17" s="8" customFormat="1" ht="15" x14ac:dyDescent="0.25">
      <c r="A42" s="264"/>
      <c r="B42" s="237"/>
      <c r="C42" s="238" t="s">
        <v>337</v>
      </c>
      <c r="D42" s="239"/>
      <c r="E42" s="240"/>
      <c r="F42" s="241"/>
      <c r="G42" s="241"/>
      <c r="H42" s="256"/>
      <c r="I42" s="256"/>
      <c r="J42" s="256"/>
      <c r="K42" s="256"/>
      <c r="L42" s="256"/>
      <c r="M42" s="246"/>
      <c r="N42" s="246"/>
      <c r="O42" s="246"/>
      <c r="P42" s="262"/>
    </row>
    <row r="43" spans="1:17" ht="29.25" x14ac:dyDescent="0.25">
      <c r="A43" s="265" t="s">
        <v>25</v>
      </c>
      <c r="B43" s="253"/>
      <c r="C43" s="254" t="s">
        <v>199</v>
      </c>
      <c r="D43" s="242" t="s">
        <v>0</v>
      </c>
      <c r="E43" s="241">
        <f>E24</f>
        <v>607</v>
      </c>
      <c r="F43" s="241"/>
      <c r="G43" s="241"/>
      <c r="H43" s="256"/>
      <c r="I43" s="245"/>
      <c r="J43" s="246"/>
      <c r="K43" s="185"/>
      <c r="L43" s="185"/>
      <c r="M43" s="185"/>
      <c r="N43" s="185"/>
      <c r="O43" s="185"/>
      <c r="P43" s="186"/>
    </row>
    <row r="44" spans="1:17" ht="15" x14ac:dyDescent="0.25">
      <c r="A44" s="265"/>
      <c r="B44" s="257"/>
      <c r="C44" s="255" t="s">
        <v>200</v>
      </c>
      <c r="D44" s="242" t="s">
        <v>1</v>
      </c>
      <c r="E44" s="241">
        <f>E43*0.3*1.4</f>
        <v>254.93999999999997</v>
      </c>
      <c r="F44" s="241"/>
      <c r="G44" s="241"/>
      <c r="H44" s="256"/>
      <c r="I44" s="245"/>
      <c r="J44" s="246"/>
      <c r="K44" s="185"/>
      <c r="L44" s="185"/>
      <c r="M44" s="185"/>
      <c r="N44" s="185"/>
      <c r="O44" s="185"/>
      <c r="P44" s="186"/>
      <c r="Q44" s="32"/>
    </row>
    <row r="45" spans="1:17" ht="15" x14ac:dyDescent="0.25">
      <c r="A45" s="265" t="s">
        <v>26</v>
      </c>
      <c r="B45" s="253"/>
      <c r="C45" s="254" t="s">
        <v>201</v>
      </c>
      <c r="D45" s="242" t="s">
        <v>0</v>
      </c>
      <c r="E45" s="241">
        <f>E43</f>
        <v>607</v>
      </c>
      <c r="F45" s="241"/>
      <c r="G45" s="241"/>
      <c r="H45" s="256"/>
      <c r="I45" s="245"/>
      <c r="J45" s="246"/>
      <c r="K45" s="185"/>
      <c r="L45" s="185"/>
      <c r="M45" s="185"/>
      <c r="N45" s="185"/>
      <c r="O45" s="185"/>
      <c r="P45" s="186"/>
    </row>
    <row r="46" spans="1:17" ht="30" x14ac:dyDescent="0.25">
      <c r="A46" s="265"/>
      <c r="B46" s="253"/>
      <c r="C46" s="255" t="s">
        <v>409</v>
      </c>
      <c r="D46" s="242" t="s">
        <v>0</v>
      </c>
      <c r="E46" s="241">
        <f>E45*1.2</f>
        <v>728.4</v>
      </c>
      <c r="F46" s="241"/>
      <c r="G46" s="241"/>
      <c r="H46" s="256"/>
      <c r="I46" s="245"/>
      <c r="J46" s="246"/>
      <c r="K46" s="185"/>
      <c r="L46" s="185"/>
      <c r="M46" s="185"/>
      <c r="N46" s="185"/>
      <c r="O46" s="185"/>
      <c r="P46" s="186"/>
    </row>
    <row r="47" spans="1:17" ht="15" x14ac:dyDescent="0.25">
      <c r="A47" s="265"/>
      <c r="B47" s="253"/>
      <c r="C47" s="255" t="s">
        <v>204</v>
      </c>
      <c r="D47" s="242" t="s">
        <v>0</v>
      </c>
      <c r="E47" s="241">
        <f>E45</f>
        <v>607</v>
      </c>
      <c r="F47" s="241"/>
      <c r="G47" s="241"/>
      <c r="H47" s="256"/>
      <c r="I47" s="245"/>
      <c r="J47" s="246"/>
      <c r="K47" s="185"/>
      <c r="L47" s="185"/>
      <c r="M47" s="185"/>
      <c r="N47" s="185"/>
      <c r="O47" s="185"/>
      <c r="P47" s="186"/>
    </row>
    <row r="48" spans="1:17" s="8" customFormat="1" ht="15" x14ac:dyDescent="0.25">
      <c r="A48" s="264"/>
      <c r="B48" s="237"/>
      <c r="C48" s="237" t="s">
        <v>338</v>
      </c>
      <c r="D48" s="239"/>
      <c r="E48" s="240"/>
      <c r="F48" s="241"/>
      <c r="G48" s="241"/>
      <c r="H48" s="245"/>
      <c r="I48" s="245"/>
      <c r="J48" s="245"/>
      <c r="K48" s="245"/>
      <c r="L48" s="245"/>
      <c r="M48" s="246"/>
      <c r="N48" s="246"/>
      <c r="O48" s="246"/>
      <c r="P48" s="262"/>
    </row>
    <row r="49" spans="1:19" ht="15" x14ac:dyDescent="0.25">
      <c r="A49" s="265" t="s">
        <v>28</v>
      </c>
      <c r="B49" s="253"/>
      <c r="C49" s="254" t="s">
        <v>202</v>
      </c>
      <c r="D49" s="242" t="s">
        <v>3</v>
      </c>
      <c r="E49" s="241">
        <v>16</v>
      </c>
      <c r="F49" s="241"/>
      <c r="G49" s="241"/>
      <c r="H49" s="245"/>
      <c r="I49" s="245"/>
      <c r="J49" s="245"/>
      <c r="K49" s="185"/>
      <c r="L49" s="185"/>
      <c r="M49" s="185"/>
      <c r="N49" s="185"/>
      <c r="O49" s="185"/>
      <c r="P49" s="186"/>
    </row>
    <row r="50" spans="1:19" ht="29.25" x14ac:dyDescent="0.25">
      <c r="A50" s="265" t="s">
        <v>29</v>
      </c>
      <c r="B50" s="253"/>
      <c r="C50" s="254" t="s">
        <v>203</v>
      </c>
      <c r="D50" s="242" t="s">
        <v>0</v>
      </c>
      <c r="E50" s="241">
        <f>E49</f>
        <v>16</v>
      </c>
      <c r="F50" s="241"/>
      <c r="G50" s="241"/>
      <c r="H50" s="245"/>
      <c r="I50" s="245"/>
      <c r="J50" s="245"/>
      <c r="K50" s="185"/>
      <c r="L50" s="185"/>
      <c r="M50" s="185"/>
      <c r="N50" s="185"/>
      <c r="O50" s="185"/>
      <c r="P50" s="186"/>
      <c r="Q50" s="4"/>
      <c r="R50" s="26"/>
      <c r="S50" s="23"/>
    </row>
    <row r="51" spans="1:19" ht="15" x14ac:dyDescent="0.25">
      <c r="A51" s="265" t="s">
        <v>98</v>
      </c>
      <c r="B51" s="253"/>
      <c r="C51" s="254" t="s">
        <v>208</v>
      </c>
      <c r="D51" s="242" t="s">
        <v>0</v>
      </c>
      <c r="E51" s="241">
        <v>98</v>
      </c>
      <c r="F51" s="241"/>
      <c r="G51" s="241"/>
      <c r="H51" s="245"/>
      <c r="I51" s="245"/>
      <c r="J51" s="246"/>
      <c r="K51" s="185"/>
      <c r="L51" s="185"/>
      <c r="M51" s="185"/>
      <c r="N51" s="185"/>
      <c r="O51" s="185"/>
      <c r="P51" s="186"/>
      <c r="R51" s="26"/>
      <c r="S51" s="23"/>
    </row>
    <row r="52" spans="1:19" ht="30" x14ac:dyDescent="0.25">
      <c r="A52" s="265"/>
      <c r="B52" s="253"/>
      <c r="C52" s="255" t="s">
        <v>410</v>
      </c>
      <c r="D52" s="242" t="s">
        <v>0</v>
      </c>
      <c r="E52" s="241">
        <f>E51*1.07</f>
        <v>104.86</v>
      </c>
      <c r="F52" s="241"/>
      <c r="G52" s="241"/>
      <c r="H52" s="245"/>
      <c r="I52" s="246"/>
      <c r="J52" s="245"/>
      <c r="K52" s="185"/>
      <c r="L52" s="185"/>
      <c r="M52" s="185"/>
      <c r="N52" s="185"/>
      <c r="O52" s="185"/>
      <c r="P52" s="186"/>
    </row>
    <row r="53" spans="1:19" ht="15" x14ac:dyDescent="0.25">
      <c r="A53" s="265"/>
      <c r="B53" s="253"/>
      <c r="C53" s="255" t="s">
        <v>405</v>
      </c>
      <c r="D53" s="242" t="s">
        <v>4</v>
      </c>
      <c r="E53" s="241">
        <f>E51*5*1.1</f>
        <v>539</v>
      </c>
      <c r="F53" s="241"/>
      <c r="G53" s="241"/>
      <c r="H53" s="245"/>
      <c r="I53" s="246"/>
      <c r="J53" s="245"/>
      <c r="K53" s="185"/>
      <c r="L53" s="185"/>
      <c r="M53" s="185"/>
      <c r="N53" s="185"/>
      <c r="O53" s="185"/>
      <c r="P53" s="186"/>
    </row>
    <row r="54" spans="1:19" ht="15" x14ac:dyDescent="0.25">
      <c r="A54" s="265"/>
      <c r="B54" s="253"/>
      <c r="C54" s="255" t="s">
        <v>63</v>
      </c>
      <c r="D54" s="242" t="s">
        <v>0</v>
      </c>
      <c r="E54" s="241">
        <f>E51</f>
        <v>98</v>
      </c>
      <c r="F54" s="241"/>
      <c r="G54" s="241"/>
      <c r="H54" s="245"/>
      <c r="I54" s="246"/>
      <c r="J54" s="245"/>
      <c r="K54" s="185"/>
      <c r="L54" s="185"/>
      <c r="M54" s="185"/>
      <c r="N54" s="185"/>
      <c r="O54" s="185"/>
      <c r="P54" s="186"/>
    </row>
    <row r="55" spans="1:19" ht="15" x14ac:dyDescent="0.25">
      <c r="A55" s="265" t="s">
        <v>99</v>
      </c>
      <c r="B55" s="253"/>
      <c r="C55" s="254" t="s">
        <v>31</v>
      </c>
      <c r="D55" s="242" t="s">
        <v>0</v>
      </c>
      <c r="E55" s="241">
        <f>E51</f>
        <v>98</v>
      </c>
      <c r="F55" s="241"/>
      <c r="G55" s="241"/>
      <c r="H55" s="245"/>
      <c r="I55" s="245"/>
      <c r="J55" s="245"/>
      <c r="K55" s="185"/>
      <c r="L55" s="185"/>
      <c r="M55" s="185"/>
      <c r="N55" s="185"/>
      <c r="O55" s="185"/>
      <c r="P55" s="186"/>
    </row>
    <row r="56" spans="1:19" ht="30" x14ac:dyDescent="0.25">
      <c r="A56" s="265"/>
      <c r="B56" s="253"/>
      <c r="C56" s="255" t="s">
        <v>406</v>
      </c>
      <c r="D56" s="242" t="s">
        <v>0</v>
      </c>
      <c r="E56" s="241">
        <f>E55*1.25</f>
        <v>122.5</v>
      </c>
      <c r="F56" s="241"/>
      <c r="G56" s="241"/>
      <c r="H56" s="245"/>
      <c r="I56" s="245"/>
      <c r="J56" s="245"/>
      <c r="K56" s="185"/>
      <c r="L56" s="185"/>
      <c r="M56" s="185"/>
      <c r="N56" s="185"/>
      <c r="O56" s="185"/>
      <c r="P56" s="186"/>
    </row>
    <row r="57" spans="1:19" ht="15" x14ac:dyDescent="0.25">
      <c r="A57" s="265"/>
      <c r="B57" s="253"/>
      <c r="C57" s="255" t="s">
        <v>407</v>
      </c>
      <c r="D57" s="242" t="s">
        <v>4</v>
      </c>
      <c r="E57" s="241">
        <f>E55*6*1.1</f>
        <v>646.80000000000007</v>
      </c>
      <c r="F57" s="241"/>
      <c r="G57" s="241"/>
      <c r="H57" s="245"/>
      <c r="I57" s="245"/>
      <c r="J57" s="245"/>
      <c r="K57" s="185"/>
      <c r="L57" s="185"/>
      <c r="M57" s="185"/>
      <c r="N57" s="185"/>
      <c r="O57" s="185"/>
      <c r="P57" s="186"/>
    </row>
    <row r="58" spans="1:19" ht="29.25" customHeight="1" x14ac:dyDescent="0.25">
      <c r="A58" s="265"/>
      <c r="B58" s="253"/>
      <c r="C58" s="255" t="s">
        <v>408</v>
      </c>
      <c r="D58" s="242" t="s">
        <v>0</v>
      </c>
      <c r="E58" s="241">
        <f>E55</f>
        <v>98</v>
      </c>
      <c r="F58" s="241"/>
      <c r="G58" s="241"/>
      <c r="H58" s="245"/>
      <c r="I58" s="245"/>
      <c r="J58" s="245"/>
      <c r="K58" s="185"/>
      <c r="L58" s="185"/>
      <c r="M58" s="185"/>
      <c r="N58" s="185"/>
      <c r="O58" s="185"/>
      <c r="P58" s="186"/>
    </row>
    <row r="59" spans="1:19" ht="15" x14ac:dyDescent="0.25">
      <c r="A59" s="265" t="s">
        <v>100</v>
      </c>
      <c r="B59" s="253"/>
      <c r="C59" s="254" t="s">
        <v>60</v>
      </c>
      <c r="D59" s="242" t="s">
        <v>0</v>
      </c>
      <c r="E59" s="241">
        <f>E51</f>
        <v>98</v>
      </c>
      <c r="F59" s="241"/>
      <c r="G59" s="241"/>
      <c r="H59" s="245"/>
      <c r="I59" s="245"/>
      <c r="J59" s="245"/>
      <c r="K59" s="246"/>
      <c r="L59" s="246"/>
      <c r="M59" s="246"/>
      <c r="N59" s="246"/>
      <c r="O59" s="246"/>
      <c r="P59" s="262"/>
    </row>
    <row r="60" spans="1:19" ht="15" x14ac:dyDescent="0.25">
      <c r="A60" s="265"/>
      <c r="B60" s="253"/>
      <c r="C60" s="255" t="s">
        <v>411</v>
      </c>
      <c r="D60" s="242" t="s">
        <v>4</v>
      </c>
      <c r="E60" s="241">
        <f>E59*3*1.1</f>
        <v>323.40000000000003</v>
      </c>
      <c r="F60" s="241"/>
      <c r="G60" s="241"/>
      <c r="H60" s="245"/>
      <c r="I60" s="245"/>
      <c r="J60" s="245"/>
      <c r="K60" s="246"/>
      <c r="L60" s="246"/>
      <c r="M60" s="246"/>
      <c r="N60" s="246"/>
      <c r="O60" s="246"/>
      <c r="P60" s="262"/>
    </row>
    <row r="61" spans="1:19" ht="15" x14ac:dyDescent="0.25">
      <c r="A61" s="265"/>
      <c r="B61" s="253"/>
      <c r="C61" s="255" t="s">
        <v>45</v>
      </c>
      <c r="D61" s="242" t="s">
        <v>0</v>
      </c>
      <c r="E61" s="241">
        <f>E59</f>
        <v>98</v>
      </c>
      <c r="F61" s="241"/>
      <c r="G61" s="241"/>
      <c r="H61" s="245"/>
      <c r="I61" s="245"/>
      <c r="J61" s="245"/>
      <c r="K61" s="246"/>
      <c r="L61" s="246"/>
      <c r="M61" s="246"/>
      <c r="N61" s="246"/>
      <c r="O61" s="246"/>
      <c r="P61" s="262"/>
    </row>
    <row r="62" spans="1:19" ht="29.25" x14ac:dyDescent="0.25">
      <c r="A62" s="265" t="s">
        <v>101</v>
      </c>
      <c r="B62" s="253"/>
      <c r="C62" s="254" t="s">
        <v>209</v>
      </c>
      <c r="D62" s="242" t="s">
        <v>0</v>
      </c>
      <c r="E62" s="241">
        <f>E51</f>
        <v>98</v>
      </c>
      <c r="F62" s="241"/>
      <c r="G62" s="241"/>
      <c r="H62" s="245"/>
      <c r="I62" s="245"/>
      <c r="J62" s="245"/>
      <c r="K62" s="246"/>
      <c r="L62" s="246"/>
      <c r="M62" s="246"/>
      <c r="N62" s="246"/>
      <c r="O62" s="246"/>
      <c r="P62" s="262"/>
    </row>
    <row r="63" spans="1:19" ht="15" x14ac:dyDescent="0.25">
      <c r="A63" s="265"/>
      <c r="B63" s="253"/>
      <c r="C63" s="255" t="s">
        <v>141</v>
      </c>
      <c r="D63" s="242" t="s">
        <v>4</v>
      </c>
      <c r="E63" s="241">
        <f>E61*0.15*1.2</f>
        <v>17.639999999999997</v>
      </c>
      <c r="F63" s="241"/>
      <c r="G63" s="241"/>
      <c r="H63" s="245"/>
      <c r="I63" s="245"/>
      <c r="J63" s="245"/>
      <c r="K63" s="246"/>
      <c r="L63" s="246"/>
      <c r="M63" s="246"/>
      <c r="N63" s="246"/>
      <c r="O63" s="246"/>
      <c r="P63" s="262"/>
      <c r="Q63" s="8"/>
    </row>
    <row r="64" spans="1:19" ht="15" x14ac:dyDescent="0.25">
      <c r="A64" s="265"/>
      <c r="B64" s="253"/>
      <c r="C64" s="255" t="s">
        <v>412</v>
      </c>
      <c r="D64" s="242" t="s">
        <v>4</v>
      </c>
      <c r="E64" s="241">
        <f>E62*0.5*1.2</f>
        <v>58.8</v>
      </c>
      <c r="F64" s="241"/>
      <c r="G64" s="241"/>
      <c r="H64" s="245"/>
      <c r="I64" s="245"/>
      <c r="J64" s="245"/>
      <c r="K64" s="246"/>
      <c r="L64" s="246"/>
      <c r="M64" s="246"/>
      <c r="N64" s="246"/>
      <c r="O64" s="246"/>
      <c r="P64" s="262"/>
      <c r="Q64" s="8"/>
    </row>
    <row r="65" spans="1:19" ht="15" x14ac:dyDescent="0.25">
      <c r="A65" s="265"/>
      <c r="B65" s="253"/>
      <c r="C65" s="255" t="s">
        <v>46</v>
      </c>
      <c r="D65" s="242" t="s">
        <v>0</v>
      </c>
      <c r="E65" s="241">
        <f>E62</f>
        <v>98</v>
      </c>
      <c r="F65" s="241"/>
      <c r="G65" s="241"/>
      <c r="H65" s="245"/>
      <c r="I65" s="245"/>
      <c r="J65" s="245"/>
      <c r="K65" s="246"/>
      <c r="L65" s="246"/>
      <c r="M65" s="246"/>
      <c r="N65" s="246"/>
      <c r="O65" s="246"/>
      <c r="P65" s="262"/>
    </row>
    <row r="66" spans="1:19" ht="30" thickBot="1" x14ac:dyDescent="0.3">
      <c r="A66" s="211" t="s">
        <v>102</v>
      </c>
      <c r="B66" s="266"/>
      <c r="C66" s="267" t="s">
        <v>207</v>
      </c>
      <c r="D66" s="268" t="s">
        <v>3</v>
      </c>
      <c r="E66" s="269">
        <v>70</v>
      </c>
      <c r="F66" s="269"/>
      <c r="G66" s="269"/>
      <c r="H66" s="270"/>
      <c r="I66" s="270"/>
      <c r="J66" s="270"/>
      <c r="K66" s="204"/>
      <c r="L66" s="204"/>
      <c r="M66" s="204"/>
      <c r="N66" s="204"/>
      <c r="O66" s="204"/>
      <c r="P66" s="205"/>
      <c r="Q66" s="4"/>
      <c r="R66" s="26"/>
      <c r="S66" s="23"/>
    </row>
    <row r="67" spans="1:19" ht="15" x14ac:dyDescent="0.25">
      <c r="A67" s="206"/>
      <c r="B67" s="206"/>
      <c r="C67" s="418" t="s">
        <v>56</v>
      </c>
      <c r="D67" s="418"/>
      <c r="E67" s="418"/>
      <c r="F67" s="418"/>
      <c r="G67" s="418"/>
      <c r="H67" s="418"/>
      <c r="I67" s="418"/>
      <c r="J67" s="418"/>
      <c r="K67" s="419"/>
      <c r="L67" s="322"/>
      <c r="M67" s="174"/>
      <c r="N67" s="174"/>
      <c r="O67" s="174"/>
      <c r="P67" s="175"/>
      <c r="Q67" s="27"/>
    </row>
    <row r="68" spans="1:19" ht="15" customHeight="1" x14ac:dyDescent="0.25">
      <c r="A68" s="210"/>
      <c r="B68" s="210"/>
      <c r="C68" s="420" t="s">
        <v>73</v>
      </c>
      <c r="D68" s="420"/>
      <c r="E68" s="420"/>
      <c r="F68" s="420"/>
      <c r="G68" s="420"/>
      <c r="H68" s="420"/>
      <c r="I68" s="420"/>
      <c r="J68" s="420"/>
      <c r="K68" s="421"/>
      <c r="L68" s="324"/>
      <c r="M68" s="259"/>
      <c r="N68" s="259"/>
      <c r="O68" s="259"/>
      <c r="P68" s="209"/>
      <c r="R68" s="26"/>
    </row>
    <row r="69" spans="1:19" ht="15.75" thickBot="1" x14ac:dyDescent="0.3">
      <c r="A69" s="210"/>
      <c r="B69" s="210"/>
      <c r="C69" s="414" t="s">
        <v>57</v>
      </c>
      <c r="D69" s="414"/>
      <c r="E69" s="414"/>
      <c r="F69" s="414"/>
      <c r="G69" s="414"/>
      <c r="H69" s="414"/>
      <c r="I69" s="414"/>
      <c r="J69" s="414"/>
      <c r="K69" s="415"/>
      <c r="L69" s="211"/>
      <c r="M69" s="213"/>
      <c r="N69" s="213"/>
      <c r="O69" s="213"/>
      <c r="P69" s="214"/>
    </row>
    <row r="70" spans="1:19" x14ac:dyDescent="0.2">
      <c r="A70" s="56"/>
      <c r="B70" s="56"/>
      <c r="C70" s="56"/>
      <c r="D70" s="56"/>
      <c r="E70" s="56"/>
      <c r="F70" s="56"/>
      <c r="G70" s="56"/>
      <c r="H70" s="70"/>
      <c r="I70" s="69"/>
      <c r="J70" s="422"/>
      <c r="K70" s="422"/>
      <c r="L70" s="67"/>
      <c r="M70" s="63"/>
      <c r="N70" s="63"/>
      <c r="O70" s="63"/>
      <c r="P70" s="63"/>
      <c r="Q70" s="57"/>
    </row>
    <row r="71" spans="1:19" ht="15" x14ac:dyDescent="0.25">
      <c r="A71" s="220" t="s">
        <v>308</v>
      </c>
      <c r="B71" s="221"/>
      <c r="C71" s="222"/>
      <c r="D71" s="400"/>
      <c r="E71" s="400"/>
      <c r="F71" s="223"/>
      <c r="G71" s="223"/>
      <c r="H71" s="220" t="s">
        <v>277</v>
      </c>
      <c r="J71" s="401"/>
      <c r="K71" s="401"/>
      <c r="L71" s="401"/>
      <c r="M71" s="401"/>
      <c r="N71" s="401"/>
      <c r="O71" s="63"/>
      <c r="P71" s="63"/>
      <c r="Q71" s="57"/>
    </row>
    <row r="72" spans="1:19" ht="15" x14ac:dyDescent="0.2">
      <c r="A72" s="223"/>
      <c r="B72" s="226"/>
      <c r="C72" s="227" t="s">
        <v>309</v>
      </c>
      <c r="D72" s="228"/>
      <c r="E72" s="228"/>
      <c r="F72" s="226"/>
      <c r="G72" s="223"/>
      <c r="H72" s="223"/>
      <c r="I72" s="226"/>
      <c r="J72" s="402" t="s">
        <v>309</v>
      </c>
      <c r="K72" s="402"/>
      <c r="L72" s="402"/>
      <c r="M72" s="402"/>
      <c r="N72" s="402"/>
      <c r="O72" s="63"/>
      <c r="P72" s="63"/>
      <c r="Q72" s="57"/>
    </row>
    <row r="73" spans="1:19" x14ac:dyDescent="0.2">
      <c r="A73" s="57"/>
      <c r="B73" s="57"/>
      <c r="C73" s="57"/>
      <c r="D73" s="57"/>
      <c r="E73" s="59"/>
      <c r="F73" s="58"/>
      <c r="G73" s="58"/>
      <c r="H73" s="58"/>
      <c r="I73" s="64"/>
      <c r="J73" s="64"/>
      <c r="K73" s="65"/>
      <c r="L73" s="65"/>
      <c r="M73" s="65"/>
      <c r="N73" s="65"/>
      <c r="O73" s="63"/>
      <c r="P73" s="63"/>
      <c r="Q73" s="57"/>
    </row>
    <row r="74" spans="1:19" x14ac:dyDescent="0.2">
      <c r="A74" s="57"/>
      <c r="B74" s="57"/>
      <c r="C74" s="57"/>
      <c r="D74" s="57"/>
      <c r="E74" s="59"/>
      <c r="F74" s="58"/>
      <c r="G74" s="58"/>
      <c r="H74" s="58"/>
      <c r="I74" s="167" t="s">
        <v>348</v>
      </c>
      <c r="J74" s="166"/>
      <c r="K74" s="166" t="s">
        <v>349</v>
      </c>
      <c r="L74" s="166"/>
      <c r="M74" s="65"/>
      <c r="N74" s="65"/>
      <c r="O74" s="63"/>
      <c r="P74" s="63"/>
      <c r="Q74" s="57"/>
    </row>
    <row r="75" spans="1:19" x14ac:dyDescent="0.2">
      <c r="A75" s="57"/>
      <c r="B75" s="57"/>
      <c r="C75" s="57"/>
      <c r="D75" s="57"/>
      <c r="E75" s="59"/>
      <c r="F75" s="58"/>
      <c r="G75" s="58"/>
      <c r="H75" s="58"/>
      <c r="I75" s="64"/>
      <c r="J75" s="64"/>
      <c r="K75" s="65"/>
      <c r="L75" s="65"/>
      <c r="M75" s="65"/>
      <c r="N75" s="65"/>
      <c r="O75" s="63"/>
      <c r="P75" s="63"/>
      <c r="Q75" s="57"/>
    </row>
    <row r="76" spans="1:19" x14ac:dyDescent="0.2">
      <c r="E76" s="41"/>
      <c r="G76" s="3"/>
      <c r="H76" s="3"/>
      <c r="I76" s="19"/>
      <c r="J76" s="19"/>
      <c r="K76" s="20"/>
      <c r="L76" s="20"/>
      <c r="M76" s="20"/>
      <c r="N76" s="20"/>
      <c r="O76" s="11"/>
      <c r="P76" s="11"/>
    </row>
    <row r="77" spans="1:19" x14ac:dyDescent="0.2">
      <c r="E77" s="41"/>
      <c r="G77" s="3"/>
      <c r="H77" s="3"/>
      <c r="I77" s="10"/>
      <c r="J77" s="3"/>
      <c r="K77" s="11"/>
      <c r="L77" s="11"/>
      <c r="M77" s="11"/>
      <c r="N77" s="11"/>
      <c r="O77" s="11"/>
      <c r="P77" s="11"/>
    </row>
    <row r="78" spans="1:19" x14ac:dyDescent="0.2">
      <c r="E78" s="41"/>
      <c r="G78" s="3"/>
      <c r="H78" s="3"/>
      <c r="I78" s="10"/>
      <c r="J78" s="3"/>
      <c r="K78" s="11"/>
      <c r="L78" s="11"/>
      <c r="M78" s="11"/>
      <c r="N78" s="11"/>
      <c r="O78" s="11"/>
      <c r="P78" s="11"/>
    </row>
    <row r="79" spans="1:19" x14ac:dyDescent="0.2">
      <c r="D79" s="272"/>
      <c r="E79" s="41"/>
      <c r="G79" s="12"/>
      <c r="H79" s="12"/>
      <c r="I79" s="10"/>
      <c r="J79" s="10"/>
      <c r="K79" s="11"/>
      <c r="L79" s="11"/>
      <c r="M79" s="11"/>
      <c r="N79" s="11"/>
      <c r="O79" s="11"/>
      <c r="P79" s="11"/>
    </row>
    <row r="80" spans="1:19" x14ac:dyDescent="0.2">
      <c r="E80" s="41"/>
      <c r="G80" s="3"/>
      <c r="H80" s="3"/>
      <c r="I80" s="19"/>
      <c r="J80" s="19"/>
      <c r="K80" s="20"/>
      <c r="L80" s="20"/>
      <c r="M80" s="20"/>
      <c r="N80" s="20"/>
      <c r="O80" s="11"/>
      <c r="P80" s="11"/>
    </row>
    <row r="81" spans="5:16" x14ac:dyDescent="0.2">
      <c r="E81" s="41"/>
      <c r="G81" s="3"/>
      <c r="H81" s="3"/>
      <c r="I81" s="19"/>
      <c r="J81" s="19"/>
      <c r="K81" s="20"/>
      <c r="L81" s="20"/>
      <c r="M81" s="20"/>
      <c r="N81" s="20"/>
      <c r="O81" s="11"/>
      <c r="P81" s="11"/>
    </row>
    <row r="82" spans="5:16" x14ac:dyDescent="0.2">
      <c r="E82" s="41"/>
      <c r="G82" s="3"/>
      <c r="H82" s="3"/>
      <c r="I82" s="10"/>
      <c r="J82" s="3"/>
      <c r="K82" s="11"/>
      <c r="L82" s="11"/>
      <c r="M82" s="11"/>
      <c r="N82" s="11"/>
      <c r="O82" s="11"/>
      <c r="P82" s="11"/>
    </row>
    <row r="83" spans="5:16" x14ac:dyDescent="0.2">
      <c r="E83" s="41"/>
      <c r="G83" s="3"/>
      <c r="H83" s="3"/>
      <c r="I83" s="10"/>
      <c r="J83" s="3"/>
      <c r="K83" s="11"/>
      <c r="L83" s="11"/>
      <c r="M83" s="11"/>
      <c r="N83" s="11"/>
      <c r="O83" s="11"/>
      <c r="P83" s="11"/>
    </row>
    <row r="84" spans="5:16" x14ac:dyDescent="0.2">
      <c r="E84" s="41"/>
      <c r="G84" s="12"/>
      <c r="H84" s="12"/>
      <c r="I84" s="10"/>
      <c r="J84" s="10"/>
      <c r="K84" s="11"/>
      <c r="L84" s="11"/>
      <c r="M84" s="11"/>
      <c r="N84" s="11"/>
      <c r="O84" s="11"/>
      <c r="P84" s="11"/>
    </row>
    <row r="85" spans="5:16" x14ac:dyDescent="0.2">
      <c r="E85" s="41"/>
      <c r="G85" s="3"/>
      <c r="H85" s="3"/>
      <c r="I85" s="19"/>
      <c r="J85" s="19"/>
      <c r="K85" s="20"/>
      <c r="L85" s="20"/>
      <c r="M85" s="20"/>
      <c r="N85" s="20"/>
      <c r="O85" s="11"/>
      <c r="P85" s="11"/>
    </row>
    <row r="86" spans="5:16" x14ac:dyDescent="0.2">
      <c r="E86" s="41"/>
      <c r="G86" s="3"/>
      <c r="H86" s="3"/>
      <c r="I86" s="10"/>
      <c r="J86" s="3"/>
      <c r="K86" s="11"/>
      <c r="L86" s="11"/>
      <c r="M86" s="20"/>
      <c r="N86" s="20"/>
      <c r="O86" s="11"/>
      <c r="P86" s="11"/>
    </row>
    <row r="87" spans="5:16" x14ac:dyDescent="0.2">
      <c r="E87" s="41"/>
      <c r="G87" s="3"/>
      <c r="H87" s="3"/>
      <c r="I87" s="10"/>
      <c r="J87" s="3"/>
      <c r="K87" s="11"/>
      <c r="L87" s="11"/>
      <c r="M87" s="20"/>
      <c r="N87" s="20"/>
      <c r="O87" s="11"/>
      <c r="P87" s="11"/>
    </row>
    <row r="88" spans="5:16" x14ac:dyDescent="0.2">
      <c r="E88" s="41"/>
      <c r="G88" s="3"/>
      <c r="H88" s="3"/>
      <c r="I88" s="10"/>
      <c r="J88" s="3"/>
      <c r="K88" s="11"/>
      <c r="L88" s="11"/>
      <c r="M88" s="20"/>
      <c r="N88" s="20"/>
      <c r="O88" s="11"/>
      <c r="P88" s="11"/>
    </row>
    <row r="89" spans="5:16" x14ac:dyDescent="0.2">
      <c r="E89" s="41"/>
      <c r="G89" s="3"/>
      <c r="H89" s="3"/>
      <c r="I89" s="10"/>
      <c r="J89" s="3"/>
      <c r="K89" s="11"/>
      <c r="L89" s="11"/>
      <c r="M89" s="20"/>
      <c r="N89" s="20"/>
      <c r="O89" s="11"/>
      <c r="P89" s="11"/>
    </row>
    <row r="90" spans="5:16" x14ac:dyDescent="0.2">
      <c r="E90" s="41"/>
      <c r="G90" s="3"/>
      <c r="H90" s="3"/>
      <c r="I90" s="10"/>
      <c r="J90" s="3"/>
      <c r="K90" s="11"/>
      <c r="L90" s="11"/>
      <c r="M90" s="20"/>
      <c r="N90" s="20"/>
      <c r="O90" s="11"/>
      <c r="P90" s="11"/>
    </row>
    <row r="91" spans="5:16" x14ac:dyDescent="0.2">
      <c r="E91" s="41"/>
      <c r="G91" s="3"/>
      <c r="H91" s="3"/>
      <c r="I91" s="19"/>
      <c r="J91" s="19"/>
      <c r="K91" s="11"/>
      <c r="L91" s="11"/>
      <c r="M91" s="20"/>
      <c r="N91" s="20"/>
      <c r="O91" s="11"/>
      <c r="P91" s="11"/>
    </row>
    <row r="92" spans="5:16" x14ac:dyDescent="0.2">
      <c r="E92" s="41"/>
      <c r="G92" s="3"/>
      <c r="H92" s="3"/>
      <c r="I92" s="19"/>
      <c r="J92" s="19"/>
      <c r="K92" s="20"/>
      <c r="L92" s="20"/>
      <c r="M92" s="20"/>
      <c r="N92" s="20"/>
      <c r="O92" s="11"/>
      <c r="P92" s="11"/>
    </row>
    <row r="93" spans="5:16" x14ac:dyDescent="0.2">
      <c r="G93" s="3"/>
      <c r="H93" s="3"/>
      <c r="I93" s="19"/>
      <c r="J93" s="19"/>
      <c r="K93" s="20"/>
      <c r="L93" s="20"/>
      <c r="M93" s="20"/>
      <c r="N93" s="20"/>
      <c r="O93" s="11"/>
      <c r="P93" s="11"/>
    </row>
    <row r="94" spans="5:16" x14ac:dyDescent="0.2">
      <c r="G94" s="3"/>
      <c r="H94" s="3"/>
      <c r="I94" s="19"/>
      <c r="J94" s="19"/>
      <c r="K94" s="20"/>
      <c r="L94" s="20"/>
      <c r="M94" s="20"/>
      <c r="N94" s="20"/>
      <c r="O94" s="11"/>
      <c r="P94" s="11"/>
    </row>
    <row r="95" spans="5:16" x14ac:dyDescent="0.2">
      <c r="G95" s="3"/>
      <c r="H95" s="3"/>
      <c r="I95" s="19"/>
      <c r="J95" s="19"/>
      <c r="K95" s="20"/>
      <c r="L95" s="20"/>
      <c r="M95" s="20"/>
      <c r="N95" s="20"/>
      <c r="O95" s="11"/>
      <c r="P95" s="11"/>
    </row>
    <row r="96" spans="5:16" x14ac:dyDescent="0.2">
      <c r="G96" s="3"/>
      <c r="H96" s="3"/>
      <c r="I96" s="19"/>
      <c r="J96" s="19"/>
      <c r="K96" s="20"/>
      <c r="L96" s="20"/>
      <c r="M96" s="20"/>
      <c r="N96" s="20"/>
      <c r="O96" s="11"/>
      <c r="P96" s="11"/>
    </row>
    <row r="97" spans="7:16" x14ac:dyDescent="0.2">
      <c r="G97" s="3"/>
      <c r="H97" s="3"/>
      <c r="I97" s="10"/>
      <c r="J97" s="3"/>
      <c r="K97" s="11"/>
      <c r="L97" s="11"/>
      <c r="M97" s="11"/>
      <c r="N97" s="11"/>
      <c r="O97" s="11"/>
      <c r="P97" s="11"/>
    </row>
    <row r="98" spans="7:16" x14ac:dyDescent="0.2">
      <c r="G98" s="12"/>
      <c r="H98" s="12"/>
      <c r="I98" s="10"/>
      <c r="J98" s="10"/>
      <c r="K98" s="11"/>
      <c r="L98" s="11"/>
      <c r="M98" s="11"/>
      <c r="N98" s="11"/>
      <c r="O98" s="11"/>
      <c r="P98" s="11"/>
    </row>
    <row r="99" spans="7:16" x14ac:dyDescent="0.2">
      <c r="G99" s="3"/>
      <c r="H99" s="3"/>
      <c r="I99" s="19"/>
      <c r="J99" s="19"/>
      <c r="K99" s="11"/>
      <c r="L99" s="11"/>
      <c r="M99" s="20"/>
      <c r="N99" s="20"/>
      <c r="O99" s="11"/>
      <c r="P99" s="11"/>
    </row>
    <row r="100" spans="7:16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7:16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</row>
  </sheetData>
  <mergeCells count="21">
    <mergeCell ref="J71:N71"/>
    <mergeCell ref="J72:N72"/>
    <mergeCell ref="C67:K67"/>
    <mergeCell ref="C68:K68"/>
    <mergeCell ref="C69:K69"/>
    <mergeCell ref="D71:E71"/>
    <mergeCell ref="J70:K70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  <mergeCell ref="A4:P4"/>
    <mergeCell ref="A5:P5"/>
    <mergeCell ref="A6:P6"/>
    <mergeCell ref="A7:P7"/>
    <mergeCell ref="D9:P9"/>
  </mergeCells>
  <phoneticPr fontId="9" type="noConversion"/>
  <pageMargins left="0.51181102362204722" right="0.15748031496062992" top="0.62992125984251968" bottom="0.74803149606299213" header="0.51181102362204722" footer="0.51181102362204722"/>
  <pageSetup paperSize="9" scale="82" fitToHeight="0" orientation="landscape" r:id="rId1"/>
  <headerFooter alignWithMargins="0"/>
  <ignoredErrors>
    <ignoredError sqref="E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5"/>
  <sheetViews>
    <sheetView topLeftCell="A82" zoomScaleNormal="100" zoomScaleSheetLayoutView="100" workbookViewId="0">
      <selection activeCell="E108" sqref="E107:E108"/>
    </sheetView>
  </sheetViews>
  <sheetFormatPr defaultColWidth="9.140625" defaultRowHeight="12.75" x14ac:dyDescent="0.2"/>
  <cols>
    <col min="1" max="1" width="5.140625" style="2" customWidth="1"/>
    <col min="2" max="2" width="5.7109375" style="2" customWidth="1"/>
    <col min="3" max="3" width="42" style="2" customWidth="1"/>
    <col min="4" max="4" width="9.28515625" style="1" customWidth="1"/>
    <col min="5" max="5" width="9" style="5" customWidth="1"/>
    <col min="6" max="6" width="6.7109375" style="6" customWidth="1"/>
    <col min="7" max="7" width="7.42578125" style="1" customWidth="1"/>
    <col min="8" max="8" width="7" style="1" customWidth="1"/>
    <col min="9" max="9" width="7.7109375" style="2" customWidth="1"/>
    <col min="10" max="10" width="8.85546875" style="2" customWidth="1"/>
    <col min="11" max="11" width="9.85546875" style="2" customWidth="1"/>
    <col min="12" max="12" width="9.5703125" style="2" customWidth="1"/>
    <col min="13" max="13" width="10.140625" style="2" customWidth="1"/>
    <col min="14" max="14" width="10.5703125" style="2" customWidth="1"/>
    <col min="15" max="15" width="9.42578125" style="2" customWidth="1"/>
    <col min="16" max="16" width="12" style="2" customWidth="1"/>
    <col min="17" max="17" width="9.140625" style="2"/>
    <col min="18" max="18" width="11.140625" style="2" bestFit="1" customWidth="1"/>
    <col min="19" max="16384" width="9.140625" style="2"/>
  </cols>
  <sheetData>
    <row r="1" spans="1:16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s="76" customFormat="1" ht="15.75" customHeight="1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s="76" customFormat="1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s="76" customFormat="1" ht="2.2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s="76" customFormat="1" ht="15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s="76" customFormat="1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s="76" customFormat="1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s="76" customFormat="1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s="76" customFormat="1" ht="3.7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s="76" customFormat="1" ht="16.5" x14ac:dyDescent="0.2">
      <c r="A14" s="403" t="s">
        <v>339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s="76" customFormat="1" ht="16.5" customHeight="1" x14ac:dyDescent="0.2">
      <c r="A15" s="404" t="s">
        <v>34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s="76" customFormat="1" ht="14.25" customHeight="1" x14ac:dyDescent="0.2">
      <c r="A16" s="281" t="s">
        <v>333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 t="s">
        <v>298</v>
      </c>
      <c r="O16" s="286"/>
      <c r="P16" s="287"/>
    </row>
    <row r="17" spans="1:16" s="76" customFormat="1" ht="6" customHeight="1" thickBot="1" x14ac:dyDescent="0.25">
      <c r="O17" s="109"/>
      <c r="P17" s="282"/>
    </row>
    <row r="18" spans="1:16" s="76" customFormat="1" ht="12.7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6" s="76" customFormat="1" ht="65.25" customHeight="1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6" s="76" customFormat="1" ht="13.5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6" s="8" customFormat="1" ht="15" x14ac:dyDescent="0.25">
      <c r="A21" s="294"/>
      <c r="B21" s="295"/>
      <c r="C21" s="260" t="s">
        <v>342</v>
      </c>
      <c r="D21" s="179"/>
      <c r="E21" s="179"/>
      <c r="F21" s="179"/>
      <c r="G21" s="172"/>
      <c r="H21" s="172"/>
      <c r="I21" s="180"/>
      <c r="J21" s="180"/>
      <c r="K21" s="171"/>
      <c r="L21" s="171"/>
      <c r="M21" s="171"/>
      <c r="N21" s="171"/>
      <c r="O21" s="171"/>
      <c r="P21" s="181"/>
    </row>
    <row r="22" spans="1:16" s="8" customFormat="1" ht="15" x14ac:dyDescent="0.25">
      <c r="A22" s="296" t="s">
        <v>13</v>
      </c>
      <c r="B22" s="288"/>
      <c r="C22" s="289" t="s">
        <v>116</v>
      </c>
      <c r="D22" s="242" t="s">
        <v>0</v>
      </c>
      <c r="E22" s="241">
        <f>8.4+0.82</f>
        <v>9.2200000000000006</v>
      </c>
      <c r="F22" s="241"/>
      <c r="G22" s="241"/>
      <c r="H22" s="245"/>
      <c r="I22" s="245"/>
      <c r="J22" s="246"/>
      <c r="K22" s="246"/>
      <c r="L22" s="246"/>
      <c r="M22" s="246"/>
      <c r="N22" s="246"/>
      <c r="O22" s="246"/>
      <c r="P22" s="262"/>
    </row>
    <row r="23" spans="1:16" s="13" customFormat="1" ht="15" x14ac:dyDescent="0.25">
      <c r="A23" s="296" t="s">
        <v>14</v>
      </c>
      <c r="B23" s="288"/>
      <c r="C23" s="289" t="s">
        <v>154</v>
      </c>
      <c r="D23" s="242" t="s">
        <v>2</v>
      </c>
      <c r="E23" s="241">
        <v>4</v>
      </c>
      <c r="F23" s="184"/>
      <c r="G23" s="184"/>
      <c r="H23" s="184"/>
      <c r="I23" s="184"/>
      <c r="J23" s="246"/>
      <c r="K23" s="246"/>
      <c r="L23" s="246"/>
      <c r="M23" s="246"/>
      <c r="N23" s="246"/>
      <c r="O23" s="246"/>
      <c r="P23" s="262"/>
    </row>
    <row r="24" spans="1:16" s="13" customFormat="1" ht="15" x14ac:dyDescent="0.25">
      <c r="A24" s="296" t="s">
        <v>15</v>
      </c>
      <c r="B24" s="288"/>
      <c r="C24" s="289" t="s">
        <v>181</v>
      </c>
      <c r="D24" s="242" t="s">
        <v>2</v>
      </c>
      <c r="E24" s="241">
        <v>4</v>
      </c>
      <c r="F24" s="184"/>
      <c r="G24" s="184"/>
      <c r="H24" s="184"/>
      <c r="I24" s="184"/>
      <c r="J24" s="246"/>
      <c r="K24" s="246"/>
      <c r="L24" s="246"/>
      <c r="M24" s="246"/>
      <c r="N24" s="246"/>
      <c r="O24" s="246"/>
      <c r="P24" s="262"/>
    </row>
    <row r="25" spans="1:16" s="13" customFormat="1" ht="15" x14ac:dyDescent="0.25">
      <c r="A25" s="296" t="s">
        <v>16</v>
      </c>
      <c r="B25" s="288"/>
      <c r="C25" s="244" t="s">
        <v>182</v>
      </c>
      <c r="D25" s="242" t="s">
        <v>1</v>
      </c>
      <c r="E25" s="241">
        <v>5.3</v>
      </c>
      <c r="F25" s="184"/>
      <c r="G25" s="184"/>
      <c r="H25" s="184"/>
      <c r="I25" s="184"/>
      <c r="J25" s="246"/>
      <c r="K25" s="246"/>
      <c r="L25" s="246"/>
      <c r="M25" s="246"/>
      <c r="N25" s="246"/>
      <c r="O25" s="246"/>
      <c r="P25" s="262"/>
    </row>
    <row r="26" spans="1:16" s="13" customFormat="1" ht="15" x14ac:dyDescent="0.25">
      <c r="A26" s="296" t="s">
        <v>17</v>
      </c>
      <c r="B26" s="288"/>
      <c r="C26" s="244" t="s">
        <v>183</v>
      </c>
      <c r="D26" s="242" t="s">
        <v>1</v>
      </c>
      <c r="E26" s="241">
        <v>0.5</v>
      </c>
      <c r="F26" s="184"/>
      <c r="G26" s="184"/>
      <c r="H26" s="184"/>
      <c r="I26" s="184"/>
      <c r="J26" s="246"/>
      <c r="K26" s="246"/>
      <c r="L26" s="246"/>
      <c r="M26" s="246"/>
      <c r="N26" s="246"/>
      <c r="O26" s="246"/>
      <c r="P26" s="262"/>
    </row>
    <row r="27" spans="1:16" s="13" customFormat="1" ht="15" x14ac:dyDescent="0.25">
      <c r="A27" s="296" t="s">
        <v>17</v>
      </c>
      <c r="B27" s="288"/>
      <c r="C27" s="244" t="s">
        <v>184</v>
      </c>
      <c r="D27" s="242" t="s">
        <v>2</v>
      </c>
      <c r="E27" s="241">
        <v>2</v>
      </c>
      <c r="F27" s="184"/>
      <c r="G27" s="184"/>
      <c r="H27" s="184"/>
      <c r="I27" s="184"/>
      <c r="J27" s="246"/>
      <c r="K27" s="246"/>
      <c r="L27" s="246"/>
      <c r="M27" s="246"/>
      <c r="N27" s="246"/>
      <c r="O27" s="246"/>
      <c r="P27" s="262"/>
    </row>
    <row r="28" spans="1:16" s="8" customFormat="1" ht="15" x14ac:dyDescent="0.25">
      <c r="A28" s="264"/>
      <c r="B28" s="252"/>
      <c r="C28" s="238" t="s">
        <v>335</v>
      </c>
      <c r="D28" s="239"/>
      <c r="E28" s="240"/>
      <c r="F28" s="241"/>
      <c r="G28" s="241"/>
      <c r="H28" s="245"/>
      <c r="I28" s="245"/>
      <c r="J28" s="245"/>
      <c r="K28" s="245"/>
      <c r="L28" s="245"/>
      <c r="M28" s="246"/>
      <c r="N28" s="246"/>
      <c r="O28" s="246"/>
      <c r="P28" s="262"/>
    </row>
    <row r="29" spans="1:16" ht="30.75" customHeight="1" x14ac:dyDescent="0.25">
      <c r="A29" s="265" t="s">
        <v>19</v>
      </c>
      <c r="B29" s="210"/>
      <c r="C29" s="289" t="s">
        <v>129</v>
      </c>
      <c r="D29" s="271" t="s">
        <v>0</v>
      </c>
      <c r="E29" s="241">
        <f>E22</f>
        <v>9.2200000000000006</v>
      </c>
      <c r="F29" s="241"/>
      <c r="G29" s="241"/>
      <c r="H29" s="256"/>
      <c r="I29" s="256"/>
      <c r="J29" s="256"/>
      <c r="K29" s="246"/>
      <c r="L29" s="246"/>
      <c r="M29" s="246"/>
      <c r="N29" s="246"/>
      <c r="O29" s="246"/>
      <c r="P29" s="262"/>
    </row>
    <row r="30" spans="1:16" ht="16.5" customHeight="1" x14ac:dyDescent="0.25">
      <c r="A30" s="297"/>
      <c r="B30" s="253"/>
      <c r="C30" s="251" t="s">
        <v>128</v>
      </c>
      <c r="D30" s="242" t="s">
        <v>1</v>
      </c>
      <c r="E30" s="241">
        <f>E29/0.45*0.05*0.25*2.2</f>
        <v>0.56344444444444453</v>
      </c>
      <c r="F30" s="241"/>
      <c r="G30" s="241"/>
      <c r="H30" s="241"/>
      <c r="I30" s="241"/>
      <c r="J30" s="290"/>
      <c r="K30" s="246"/>
      <c r="L30" s="246"/>
      <c r="M30" s="246"/>
      <c r="N30" s="246"/>
      <c r="O30" s="246"/>
      <c r="P30" s="262"/>
    </row>
    <row r="31" spans="1:16" ht="31.5" customHeight="1" x14ac:dyDescent="0.25">
      <c r="A31" s="297"/>
      <c r="B31" s="253"/>
      <c r="C31" s="251" t="s">
        <v>413</v>
      </c>
      <c r="D31" s="242" t="s">
        <v>0</v>
      </c>
      <c r="E31" s="184">
        <f>E29</f>
        <v>9.2200000000000006</v>
      </c>
      <c r="F31" s="241"/>
      <c r="G31" s="241"/>
      <c r="H31" s="241"/>
      <c r="I31" s="241"/>
      <c r="J31" s="290"/>
      <c r="K31" s="246"/>
      <c r="L31" s="246"/>
      <c r="M31" s="246"/>
      <c r="N31" s="246"/>
      <c r="O31" s="246"/>
      <c r="P31" s="262"/>
    </row>
    <row r="32" spans="1:16" ht="15" customHeight="1" x14ac:dyDescent="0.25">
      <c r="A32" s="297"/>
      <c r="B32" s="253"/>
      <c r="C32" s="251" t="s">
        <v>130</v>
      </c>
      <c r="D32" s="242" t="s">
        <v>0</v>
      </c>
      <c r="E32" s="241">
        <f>E29*1.2</f>
        <v>11.064</v>
      </c>
      <c r="F32" s="241"/>
      <c r="G32" s="241"/>
      <c r="H32" s="241"/>
      <c r="I32" s="241"/>
      <c r="J32" s="290"/>
      <c r="K32" s="246"/>
      <c r="L32" s="246"/>
      <c r="M32" s="246"/>
      <c r="N32" s="246"/>
      <c r="O32" s="246"/>
      <c r="P32" s="262"/>
    </row>
    <row r="33" spans="1:20" ht="30" x14ac:dyDescent="0.25">
      <c r="A33" s="297"/>
      <c r="B33" s="253"/>
      <c r="C33" s="251" t="s">
        <v>136</v>
      </c>
      <c r="D33" s="242" t="s">
        <v>3</v>
      </c>
      <c r="E33" s="241">
        <v>12</v>
      </c>
      <c r="F33" s="241"/>
      <c r="G33" s="241"/>
      <c r="H33" s="241"/>
      <c r="I33" s="241"/>
      <c r="J33" s="290"/>
      <c r="K33" s="246"/>
      <c r="L33" s="246"/>
      <c r="M33" s="246"/>
      <c r="N33" s="246"/>
      <c r="O33" s="246"/>
      <c r="P33" s="262"/>
    </row>
    <row r="34" spans="1:20" ht="15" x14ac:dyDescent="0.25">
      <c r="A34" s="297"/>
      <c r="B34" s="253"/>
      <c r="C34" s="251" t="s">
        <v>59</v>
      </c>
      <c r="D34" s="242" t="s">
        <v>0</v>
      </c>
      <c r="E34" s="241">
        <f>E29</f>
        <v>9.2200000000000006</v>
      </c>
      <c r="F34" s="241"/>
      <c r="G34" s="241"/>
      <c r="H34" s="241"/>
      <c r="I34" s="241"/>
      <c r="J34" s="290"/>
      <c r="K34" s="246"/>
      <c r="L34" s="246"/>
      <c r="M34" s="246"/>
      <c r="N34" s="246"/>
      <c r="O34" s="246"/>
      <c r="P34" s="262"/>
    </row>
    <row r="35" spans="1:20" ht="15" x14ac:dyDescent="0.25">
      <c r="A35" s="298" t="s">
        <v>20</v>
      </c>
      <c r="B35" s="253"/>
      <c r="C35" s="289" t="s">
        <v>80</v>
      </c>
      <c r="D35" s="242" t="s">
        <v>3</v>
      </c>
      <c r="E35" s="241">
        <v>3.6</v>
      </c>
      <c r="F35" s="241"/>
      <c r="G35" s="241"/>
      <c r="H35" s="241"/>
      <c r="I35" s="241"/>
      <c r="J35" s="290"/>
      <c r="K35" s="246"/>
      <c r="L35" s="246"/>
      <c r="M35" s="246"/>
      <c r="N35" s="246"/>
      <c r="O35" s="246"/>
      <c r="P35" s="262"/>
    </row>
    <row r="36" spans="1:20" ht="18.75" customHeight="1" x14ac:dyDescent="0.25">
      <c r="A36" s="265"/>
      <c r="B36" s="253"/>
      <c r="C36" s="251" t="s">
        <v>117</v>
      </c>
      <c r="D36" s="242" t="s">
        <v>3</v>
      </c>
      <c r="E36" s="241">
        <f>E35</f>
        <v>3.6</v>
      </c>
      <c r="F36" s="241"/>
      <c r="G36" s="241"/>
      <c r="H36" s="241"/>
      <c r="I36" s="241"/>
      <c r="J36" s="290"/>
      <c r="K36" s="246"/>
      <c r="L36" s="246"/>
      <c r="M36" s="246"/>
      <c r="N36" s="246"/>
      <c r="O36" s="246"/>
      <c r="P36" s="262"/>
    </row>
    <row r="37" spans="1:20" ht="15" x14ac:dyDescent="0.25">
      <c r="A37" s="265"/>
      <c r="B37" s="253"/>
      <c r="C37" s="251" t="s">
        <v>59</v>
      </c>
      <c r="D37" s="242" t="s">
        <v>3</v>
      </c>
      <c r="E37" s="241">
        <f>E35</f>
        <v>3.6</v>
      </c>
      <c r="F37" s="241"/>
      <c r="G37" s="241"/>
      <c r="H37" s="241"/>
      <c r="I37" s="241"/>
      <c r="J37" s="290"/>
      <c r="K37" s="246"/>
      <c r="L37" s="246"/>
      <c r="M37" s="246"/>
      <c r="N37" s="246"/>
      <c r="O37" s="246"/>
      <c r="P37" s="262"/>
    </row>
    <row r="38" spans="1:20" ht="30" x14ac:dyDescent="0.25">
      <c r="A38" s="265" t="s">
        <v>21</v>
      </c>
      <c r="B38" s="253"/>
      <c r="C38" s="289" t="s">
        <v>403</v>
      </c>
      <c r="D38" s="242" t="s">
        <v>3</v>
      </c>
      <c r="E38" s="241">
        <v>10</v>
      </c>
      <c r="F38" s="241"/>
      <c r="G38" s="241"/>
      <c r="H38" s="241"/>
      <c r="I38" s="241"/>
      <c r="J38" s="290"/>
      <c r="K38" s="246"/>
      <c r="L38" s="246"/>
      <c r="M38" s="246"/>
      <c r="N38" s="246"/>
      <c r="O38" s="246"/>
      <c r="P38" s="262"/>
    </row>
    <row r="39" spans="1:20" ht="15.75" customHeight="1" x14ac:dyDescent="0.25">
      <c r="A39" s="265"/>
      <c r="B39" s="253"/>
      <c r="C39" s="251" t="s">
        <v>118</v>
      </c>
      <c r="D39" s="242" t="s">
        <v>3</v>
      </c>
      <c r="E39" s="241">
        <f>E38*0.2</f>
        <v>2</v>
      </c>
      <c r="F39" s="241"/>
      <c r="G39" s="241"/>
      <c r="H39" s="241"/>
      <c r="I39" s="241"/>
      <c r="J39" s="290"/>
      <c r="K39" s="246"/>
      <c r="L39" s="246"/>
      <c r="M39" s="246"/>
      <c r="N39" s="246"/>
      <c r="O39" s="246"/>
      <c r="P39" s="262"/>
    </row>
    <row r="40" spans="1:20" ht="15" x14ac:dyDescent="0.25">
      <c r="A40" s="265"/>
      <c r="B40" s="253"/>
      <c r="C40" s="251" t="s">
        <v>59</v>
      </c>
      <c r="D40" s="242" t="s">
        <v>3</v>
      </c>
      <c r="E40" s="241">
        <f>E38</f>
        <v>10</v>
      </c>
      <c r="F40" s="241"/>
      <c r="G40" s="241"/>
      <c r="H40" s="241"/>
      <c r="I40" s="241"/>
      <c r="J40" s="290"/>
      <c r="K40" s="246"/>
      <c r="L40" s="246"/>
      <c r="M40" s="246"/>
      <c r="N40" s="246"/>
      <c r="O40" s="246"/>
      <c r="P40" s="262"/>
    </row>
    <row r="41" spans="1:20" s="8" customFormat="1" ht="15" x14ac:dyDescent="0.25">
      <c r="A41" s="264"/>
      <c r="B41" s="237"/>
      <c r="C41" s="238" t="s">
        <v>343</v>
      </c>
      <c r="D41" s="239"/>
      <c r="E41" s="240"/>
      <c r="F41" s="240"/>
      <c r="G41" s="240"/>
      <c r="H41" s="241"/>
      <c r="I41" s="246"/>
      <c r="J41" s="241"/>
      <c r="K41" s="246"/>
      <c r="L41" s="246"/>
      <c r="M41" s="246"/>
      <c r="N41" s="246"/>
      <c r="O41" s="246"/>
      <c r="P41" s="299"/>
    </row>
    <row r="42" spans="1:20" ht="30" x14ac:dyDescent="0.25">
      <c r="A42" s="296" t="s">
        <v>22</v>
      </c>
      <c r="B42" s="243"/>
      <c r="C42" s="244" t="s">
        <v>104</v>
      </c>
      <c r="D42" s="242" t="s">
        <v>2</v>
      </c>
      <c r="E42" s="291">
        <v>4</v>
      </c>
      <c r="F42" s="241"/>
      <c r="G42" s="241"/>
      <c r="H42" s="245"/>
      <c r="I42" s="245"/>
      <c r="J42" s="245"/>
      <c r="K42" s="246"/>
      <c r="L42" s="246"/>
      <c r="M42" s="246"/>
      <c r="N42" s="246"/>
      <c r="O42" s="246"/>
      <c r="P42" s="262"/>
      <c r="Q42" s="28"/>
    </row>
    <row r="43" spans="1:20" s="4" customFormat="1" ht="30" x14ac:dyDescent="0.25">
      <c r="A43" s="296"/>
      <c r="B43" s="243"/>
      <c r="C43" s="255" t="s">
        <v>155</v>
      </c>
      <c r="D43" s="242" t="s">
        <v>2</v>
      </c>
      <c r="E43" s="291">
        <v>4</v>
      </c>
      <c r="F43" s="241"/>
      <c r="G43" s="241"/>
      <c r="H43" s="241"/>
      <c r="I43" s="241"/>
      <c r="J43" s="246"/>
      <c r="K43" s="246"/>
      <c r="L43" s="246"/>
      <c r="M43" s="246"/>
      <c r="N43" s="246"/>
      <c r="O43" s="246"/>
      <c r="P43" s="262"/>
      <c r="Q43" s="2"/>
      <c r="R43" s="2"/>
      <c r="S43" s="2"/>
      <c r="T43" s="2"/>
    </row>
    <row r="44" spans="1:20" ht="45" x14ac:dyDescent="0.25">
      <c r="A44" s="296"/>
      <c r="B44" s="243"/>
      <c r="C44" s="255" t="s">
        <v>414</v>
      </c>
      <c r="D44" s="242" t="s">
        <v>3</v>
      </c>
      <c r="E44" s="291">
        <v>26.8</v>
      </c>
      <c r="F44" s="241"/>
      <c r="G44" s="241"/>
      <c r="H44" s="241"/>
      <c r="I44" s="241"/>
      <c r="J44" s="246"/>
      <c r="K44" s="246"/>
      <c r="L44" s="246"/>
      <c r="M44" s="246"/>
      <c r="N44" s="246"/>
      <c r="O44" s="246"/>
      <c r="P44" s="262"/>
    </row>
    <row r="45" spans="1:20" s="4" customFormat="1" ht="30" x14ac:dyDescent="0.25">
      <c r="A45" s="296"/>
      <c r="B45" s="243"/>
      <c r="C45" s="255" t="s">
        <v>415</v>
      </c>
      <c r="D45" s="242" t="s">
        <v>2</v>
      </c>
      <c r="E45" s="291">
        <v>4</v>
      </c>
      <c r="F45" s="241"/>
      <c r="G45" s="241"/>
      <c r="H45" s="241"/>
      <c r="I45" s="241"/>
      <c r="J45" s="246"/>
      <c r="K45" s="246"/>
      <c r="L45" s="246"/>
      <c r="M45" s="246"/>
      <c r="N45" s="246"/>
      <c r="O45" s="246"/>
      <c r="P45" s="262"/>
    </row>
    <row r="46" spans="1:20" ht="30" x14ac:dyDescent="0.25">
      <c r="A46" s="296"/>
      <c r="B46" s="243"/>
      <c r="C46" s="255" t="s">
        <v>416</v>
      </c>
      <c r="D46" s="242" t="s">
        <v>2</v>
      </c>
      <c r="E46" s="291">
        <v>4</v>
      </c>
      <c r="F46" s="241"/>
      <c r="G46" s="241"/>
      <c r="H46" s="241"/>
      <c r="I46" s="241"/>
      <c r="J46" s="246"/>
      <c r="K46" s="246"/>
      <c r="L46" s="246"/>
      <c r="M46" s="246"/>
      <c r="N46" s="246"/>
      <c r="O46" s="246"/>
      <c r="P46" s="262"/>
      <c r="Q46" s="29"/>
    </row>
    <row r="47" spans="1:20" ht="31.5" customHeight="1" x14ac:dyDescent="0.25">
      <c r="A47" s="296"/>
      <c r="B47" s="243"/>
      <c r="C47" s="255" t="s">
        <v>417</v>
      </c>
      <c r="D47" s="242" t="s">
        <v>2</v>
      </c>
      <c r="E47" s="291">
        <v>4</v>
      </c>
      <c r="F47" s="241"/>
      <c r="G47" s="241"/>
      <c r="H47" s="241"/>
      <c r="I47" s="241"/>
      <c r="J47" s="246"/>
      <c r="K47" s="246"/>
      <c r="L47" s="246"/>
      <c r="M47" s="246"/>
      <c r="N47" s="246"/>
      <c r="O47" s="246"/>
      <c r="P47" s="262"/>
      <c r="Q47" s="29"/>
    </row>
    <row r="48" spans="1:20" ht="15" x14ac:dyDescent="0.25">
      <c r="A48" s="296"/>
      <c r="B48" s="243"/>
      <c r="C48" s="292" t="s">
        <v>61</v>
      </c>
      <c r="D48" s="242" t="s">
        <v>62</v>
      </c>
      <c r="E48" s="291">
        <v>4</v>
      </c>
      <c r="F48" s="241"/>
      <c r="G48" s="241"/>
      <c r="H48" s="241"/>
      <c r="I48" s="241"/>
      <c r="J48" s="246"/>
      <c r="K48" s="246"/>
      <c r="L48" s="246"/>
      <c r="M48" s="246"/>
      <c r="N48" s="246"/>
      <c r="O48" s="246"/>
      <c r="P48" s="262"/>
    </row>
    <row r="49" spans="1:16" ht="15" x14ac:dyDescent="0.25">
      <c r="A49" s="296"/>
      <c r="B49" s="243"/>
      <c r="C49" s="292" t="s">
        <v>50</v>
      </c>
      <c r="D49" s="242" t="s">
        <v>2</v>
      </c>
      <c r="E49" s="291">
        <v>4</v>
      </c>
      <c r="F49" s="241"/>
      <c r="G49" s="241"/>
      <c r="H49" s="241"/>
      <c r="I49" s="241"/>
      <c r="J49" s="246"/>
      <c r="K49" s="246"/>
      <c r="L49" s="246"/>
      <c r="M49" s="246"/>
      <c r="N49" s="246"/>
      <c r="O49" s="246"/>
      <c r="P49" s="262"/>
    </row>
    <row r="50" spans="1:16" ht="15" x14ac:dyDescent="0.25">
      <c r="A50" s="296" t="s">
        <v>23</v>
      </c>
      <c r="B50" s="243"/>
      <c r="C50" s="244" t="s">
        <v>119</v>
      </c>
      <c r="D50" s="242" t="s">
        <v>2</v>
      </c>
      <c r="E50" s="291">
        <v>4</v>
      </c>
      <c r="F50" s="241"/>
      <c r="G50" s="241"/>
      <c r="H50" s="245"/>
      <c r="I50" s="245"/>
      <c r="J50" s="245"/>
      <c r="K50" s="246"/>
      <c r="L50" s="246"/>
      <c r="M50" s="246"/>
      <c r="N50" s="246"/>
      <c r="O50" s="246"/>
      <c r="P50" s="262"/>
    </row>
    <row r="51" spans="1:16" s="8" customFormat="1" ht="15" x14ac:dyDescent="0.25">
      <c r="A51" s="264"/>
      <c r="B51" s="237"/>
      <c r="C51" s="238" t="s">
        <v>344</v>
      </c>
      <c r="D51" s="239"/>
      <c r="E51" s="240"/>
      <c r="F51" s="241"/>
      <c r="G51" s="241"/>
      <c r="H51" s="256"/>
      <c r="I51" s="256"/>
      <c r="J51" s="256"/>
      <c r="K51" s="256"/>
      <c r="L51" s="246"/>
      <c r="M51" s="246"/>
      <c r="N51" s="246"/>
      <c r="O51" s="246"/>
      <c r="P51" s="262"/>
    </row>
    <row r="52" spans="1:16" ht="30" x14ac:dyDescent="0.25">
      <c r="A52" s="265" t="s">
        <v>25</v>
      </c>
      <c r="B52" s="253"/>
      <c r="C52" s="244" t="s">
        <v>392</v>
      </c>
      <c r="D52" s="242" t="s">
        <v>0</v>
      </c>
      <c r="E52" s="241">
        <f>E22</f>
        <v>9.2200000000000006</v>
      </c>
      <c r="F52" s="241"/>
      <c r="G52" s="241"/>
      <c r="H52" s="256"/>
      <c r="I52" s="256"/>
      <c r="J52" s="256"/>
      <c r="K52" s="246"/>
      <c r="L52" s="246"/>
      <c r="M52" s="246"/>
      <c r="N52" s="246"/>
      <c r="O52" s="246"/>
      <c r="P52" s="262"/>
    </row>
    <row r="53" spans="1:16" ht="15" x14ac:dyDescent="0.25">
      <c r="A53" s="265" t="s">
        <v>26</v>
      </c>
      <c r="B53" s="253"/>
      <c r="C53" s="244" t="s">
        <v>67</v>
      </c>
      <c r="D53" s="242" t="s">
        <v>0</v>
      </c>
      <c r="E53" s="241">
        <f>E52</f>
        <v>9.2200000000000006</v>
      </c>
      <c r="F53" s="241"/>
      <c r="G53" s="241"/>
      <c r="H53" s="256"/>
      <c r="I53" s="256"/>
      <c r="J53" s="256"/>
      <c r="K53" s="246"/>
      <c r="L53" s="246"/>
      <c r="M53" s="246"/>
      <c r="N53" s="246"/>
      <c r="O53" s="246"/>
      <c r="P53" s="262"/>
    </row>
    <row r="54" spans="1:16" s="4" customFormat="1" ht="30" x14ac:dyDescent="0.25">
      <c r="A54" s="265"/>
      <c r="B54" s="253"/>
      <c r="C54" s="255" t="s">
        <v>418</v>
      </c>
      <c r="D54" s="242" t="s">
        <v>0</v>
      </c>
      <c r="E54" s="241">
        <f>E53*1.07</f>
        <v>9.8654000000000011</v>
      </c>
      <c r="F54" s="241"/>
      <c r="G54" s="241"/>
      <c r="H54" s="256"/>
      <c r="I54" s="256"/>
      <c r="J54" s="246"/>
      <c r="K54" s="246"/>
      <c r="L54" s="246"/>
      <c r="M54" s="246"/>
      <c r="N54" s="246"/>
      <c r="O54" s="246"/>
      <c r="P54" s="262"/>
    </row>
    <row r="55" spans="1:16" s="4" customFormat="1" ht="15" x14ac:dyDescent="0.25">
      <c r="A55" s="265"/>
      <c r="B55" s="253"/>
      <c r="C55" s="255" t="s">
        <v>120</v>
      </c>
      <c r="D55" s="242" t="s">
        <v>4</v>
      </c>
      <c r="E55" s="241">
        <f>E53*4*1.1</f>
        <v>40.568000000000005</v>
      </c>
      <c r="F55" s="241"/>
      <c r="G55" s="241"/>
      <c r="H55" s="256"/>
      <c r="I55" s="256"/>
      <c r="J55" s="246"/>
      <c r="K55" s="246"/>
      <c r="L55" s="246"/>
      <c r="M55" s="246"/>
      <c r="N55" s="246"/>
      <c r="O55" s="246"/>
      <c r="P55" s="262"/>
    </row>
    <row r="56" spans="1:16" s="4" customFormat="1" ht="15" x14ac:dyDescent="0.25">
      <c r="A56" s="265"/>
      <c r="B56" s="253"/>
      <c r="C56" s="255" t="s">
        <v>90</v>
      </c>
      <c r="D56" s="242" t="s">
        <v>0</v>
      </c>
      <c r="E56" s="241">
        <f>E53</f>
        <v>9.2200000000000006</v>
      </c>
      <c r="F56" s="241"/>
      <c r="G56" s="241"/>
      <c r="H56" s="256"/>
      <c r="I56" s="256"/>
      <c r="J56" s="246"/>
      <c r="K56" s="246"/>
      <c r="L56" s="246"/>
      <c r="M56" s="246"/>
      <c r="N56" s="246"/>
      <c r="O56" s="246"/>
      <c r="P56" s="262"/>
    </row>
    <row r="57" spans="1:16" ht="15" x14ac:dyDescent="0.25">
      <c r="A57" s="265" t="s">
        <v>27</v>
      </c>
      <c r="B57" s="253"/>
      <c r="C57" s="244" t="s">
        <v>31</v>
      </c>
      <c r="D57" s="242" t="s">
        <v>0</v>
      </c>
      <c r="E57" s="241">
        <f>E53</f>
        <v>9.2200000000000006</v>
      </c>
      <c r="F57" s="241"/>
      <c r="G57" s="241"/>
      <c r="H57" s="256"/>
      <c r="I57" s="256"/>
      <c r="J57" s="256"/>
      <c r="K57" s="246"/>
      <c r="L57" s="246"/>
      <c r="M57" s="246"/>
      <c r="N57" s="246"/>
      <c r="O57" s="246"/>
      <c r="P57" s="262"/>
    </row>
    <row r="58" spans="1:16" ht="15" x14ac:dyDescent="0.25">
      <c r="A58" s="265"/>
      <c r="B58" s="253"/>
      <c r="C58" s="255" t="s">
        <v>121</v>
      </c>
      <c r="D58" s="242" t="s">
        <v>0</v>
      </c>
      <c r="E58" s="241">
        <f>E57*1.25</f>
        <v>11.525</v>
      </c>
      <c r="F58" s="241"/>
      <c r="G58" s="241"/>
      <c r="H58" s="256"/>
      <c r="I58" s="256"/>
      <c r="J58" s="256"/>
      <c r="K58" s="246"/>
      <c r="L58" s="246"/>
      <c r="M58" s="246"/>
      <c r="N58" s="246"/>
      <c r="O58" s="246"/>
      <c r="P58" s="262"/>
    </row>
    <row r="59" spans="1:16" ht="15" x14ac:dyDescent="0.25">
      <c r="A59" s="265"/>
      <c r="B59" s="253"/>
      <c r="C59" s="255" t="s">
        <v>120</v>
      </c>
      <c r="D59" s="242" t="s">
        <v>4</v>
      </c>
      <c r="E59" s="241">
        <f>E57*6*1.1</f>
        <v>60.852000000000011</v>
      </c>
      <c r="F59" s="241"/>
      <c r="G59" s="241"/>
      <c r="H59" s="256"/>
      <c r="I59" s="256"/>
      <c r="J59" s="256"/>
      <c r="K59" s="246"/>
      <c r="L59" s="246"/>
      <c r="M59" s="246"/>
      <c r="N59" s="246"/>
      <c r="O59" s="246"/>
      <c r="P59" s="262"/>
    </row>
    <row r="60" spans="1:16" ht="15" x14ac:dyDescent="0.25">
      <c r="A60" s="265"/>
      <c r="B60" s="253"/>
      <c r="C60" s="255" t="s">
        <v>109</v>
      </c>
      <c r="D60" s="242" t="s">
        <v>0</v>
      </c>
      <c r="E60" s="241">
        <f>E57</f>
        <v>9.2200000000000006</v>
      </c>
      <c r="F60" s="241"/>
      <c r="G60" s="241"/>
      <c r="H60" s="256"/>
      <c r="I60" s="256"/>
      <c r="J60" s="256"/>
      <c r="K60" s="246"/>
      <c r="L60" s="246"/>
      <c r="M60" s="246"/>
      <c r="N60" s="246"/>
      <c r="O60" s="246"/>
      <c r="P60" s="262"/>
    </row>
    <row r="61" spans="1:16" ht="15" x14ac:dyDescent="0.25">
      <c r="A61" s="265" t="s">
        <v>156</v>
      </c>
      <c r="B61" s="253"/>
      <c r="C61" s="244" t="s">
        <v>122</v>
      </c>
      <c r="D61" s="242" t="s">
        <v>0</v>
      </c>
      <c r="E61" s="241">
        <f>E57/1.4</f>
        <v>6.5857142857142863</v>
      </c>
      <c r="F61" s="241"/>
      <c r="G61" s="241"/>
      <c r="H61" s="256"/>
      <c r="I61" s="256"/>
      <c r="J61" s="256"/>
      <c r="K61" s="246"/>
      <c r="L61" s="246"/>
      <c r="M61" s="246"/>
      <c r="N61" s="246"/>
      <c r="O61" s="246"/>
      <c r="P61" s="262"/>
    </row>
    <row r="62" spans="1:16" s="4" customFormat="1" ht="15" x14ac:dyDescent="0.25">
      <c r="A62" s="265"/>
      <c r="B62" s="210"/>
      <c r="C62" s="255" t="s">
        <v>123</v>
      </c>
      <c r="D62" s="242" t="s">
        <v>11</v>
      </c>
      <c r="E62" s="241">
        <f>E61*0.45*1.2</f>
        <v>3.5562857142857145</v>
      </c>
      <c r="F62" s="241"/>
      <c r="G62" s="241"/>
      <c r="H62" s="256"/>
      <c r="I62" s="256"/>
      <c r="J62" s="256"/>
      <c r="K62" s="246"/>
      <c r="L62" s="246"/>
      <c r="M62" s="246"/>
      <c r="N62" s="246"/>
      <c r="O62" s="246"/>
      <c r="P62" s="262"/>
    </row>
    <row r="63" spans="1:16" s="4" customFormat="1" ht="15" x14ac:dyDescent="0.25">
      <c r="A63" s="265"/>
      <c r="B63" s="210"/>
      <c r="C63" s="255" t="s">
        <v>90</v>
      </c>
      <c r="D63" s="242" t="s">
        <v>0</v>
      </c>
      <c r="E63" s="241">
        <f>E61</f>
        <v>6.5857142857142863</v>
      </c>
      <c r="F63" s="241"/>
      <c r="G63" s="241"/>
      <c r="H63" s="256"/>
      <c r="I63" s="256"/>
      <c r="J63" s="256"/>
      <c r="K63" s="246"/>
      <c r="L63" s="246"/>
      <c r="M63" s="246"/>
      <c r="N63" s="246"/>
      <c r="O63" s="246"/>
      <c r="P63" s="262"/>
    </row>
    <row r="64" spans="1:16" s="8" customFormat="1" ht="15" x14ac:dyDescent="0.25">
      <c r="A64" s="264"/>
      <c r="B64" s="237"/>
      <c r="C64" s="238" t="s">
        <v>345</v>
      </c>
      <c r="D64" s="239"/>
      <c r="E64" s="240"/>
      <c r="F64" s="240"/>
      <c r="G64" s="240"/>
      <c r="H64" s="241"/>
      <c r="I64" s="241"/>
      <c r="J64" s="246"/>
      <c r="K64" s="246"/>
      <c r="L64" s="246"/>
      <c r="M64" s="246"/>
      <c r="N64" s="242"/>
      <c r="O64" s="210"/>
      <c r="P64" s="300"/>
    </row>
    <row r="65" spans="1:17" ht="30" x14ac:dyDescent="0.25">
      <c r="A65" s="233" t="s">
        <v>28</v>
      </c>
      <c r="B65" s="182"/>
      <c r="C65" s="244" t="s">
        <v>124</v>
      </c>
      <c r="D65" s="183" t="s">
        <v>0</v>
      </c>
      <c r="E65" s="193">
        <f>E66+E69</f>
        <v>1104</v>
      </c>
      <c r="F65" s="184"/>
      <c r="G65" s="184"/>
      <c r="H65" s="191"/>
      <c r="I65" s="191"/>
      <c r="J65" s="185"/>
      <c r="K65" s="185"/>
      <c r="L65" s="185"/>
      <c r="M65" s="185"/>
      <c r="N65" s="185"/>
      <c r="O65" s="185"/>
      <c r="P65" s="186"/>
    </row>
    <row r="66" spans="1:17" ht="15" x14ac:dyDescent="0.25">
      <c r="A66" s="233" t="s">
        <v>29</v>
      </c>
      <c r="B66" s="182"/>
      <c r="C66" s="244" t="s">
        <v>134</v>
      </c>
      <c r="D66" s="183" t="s">
        <v>0</v>
      </c>
      <c r="E66" s="193">
        <v>326</v>
      </c>
      <c r="F66" s="184"/>
      <c r="G66" s="184"/>
      <c r="H66" s="191"/>
      <c r="I66" s="191"/>
      <c r="J66" s="185"/>
      <c r="K66" s="185"/>
      <c r="L66" s="185"/>
      <c r="M66" s="185"/>
      <c r="N66" s="185"/>
      <c r="O66" s="185"/>
      <c r="P66" s="186"/>
    </row>
    <row r="67" spans="1:17" s="4" customFormat="1" ht="15" x14ac:dyDescent="0.25">
      <c r="A67" s="263"/>
      <c r="B67" s="248"/>
      <c r="C67" s="255" t="s">
        <v>135</v>
      </c>
      <c r="D67" s="183" t="s">
        <v>4</v>
      </c>
      <c r="E67" s="184">
        <f>E66*0.45*1.2</f>
        <v>176.04000000000002</v>
      </c>
      <c r="F67" s="184"/>
      <c r="G67" s="184"/>
      <c r="H67" s="191"/>
      <c r="I67" s="191"/>
      <c r="J67" s="191"/>
      <c r="K67" s="185"/>
      <c r="L67" s="185"/>
      <c r="M67" s="185"/>
      <c r="N67" s="185"/>
      <c r="O67" s="185"/>
      <c r="P67" s="186"/>
    </row>
    <row r="68" spans="1:17" s="4" customFormat="1" ht="15" x14ac:dyDescent="0.25">
      <c r="A68" s="263"/>
      <c r="B68" s="248"/>
      <c r="C68" s="255" t="s">
        <v>90</v>
      </c>
      <c r="D68" s="183" t="s">
        <v>0</v>
      </c>
      <c r="E68" s="184">
        <f>E66</f>
        <v>326</v>
      </c>
      <c r="F68" s="184"/>
      <c r="G68" s="184"/>
      <c r="H68" s="191"/>
      <c r="I68" s="191"/>
      <c r="J68" s="191"/>
      <c r="K68" s="185"/>
      <c r="L68" s="185"/>
      <c r="M68" s="185"/>
      <c r="N68" s="185"/>
      <c r="O68" s="185"/>
      <c r="P68" s="186"/>
    </row>
    <row r="69" spans="1:17" ht="15" x14ac:dyDescent="0.25">
      <c r="A69" s="263" t="s">
        <v>98</v>
      </c>
      <c r="B69" s="248"/>
      <c r="C69" s="244" t="s">
        <v>125</v>
      </c>
      <c r="D69" s="183" t="s">
        <v>0</v>
      </c>
      <c r="E69" s="184">
        <v>778</v>
      </c>
      <c r="F69" s="184"/>
      <c r="G69" s="184"/>
      <c r="H69" s="191"/>
      <c r="I69" s="191"/>
      <c r="J69" s="191"/>
      <c r="K69" s="185"/>
      <c r="L69" s="185"/>
      <c r="M69" s="185"/>
      <c r="N69" s="185"/>
      <c r="O69" s="185"/>
      <c r="P69" s="186"/>
    </row>
    <row r="70" spans="1:17" s="4" customFormat="1" ht="15" x14ac:dyDescent="0.25">
      <c r="A70" s="263"/>
      <c r="B70" s="248"/>
      <c r="C70" s="255" t="s">
        <v>126</v>
      </c>
      <c r="D70" s="183" t="s">
        <v>4</v>
      </c>
      <c r="E70" s="184">
        <f>E69*4</f>
        <v>3112</v>
      </c>
      <c r="F70" s="184"/>
      <c r="G70" s="184"/>
      <c r="H70" s="191"/>
      <c r="I70" s="191"/>
      <c r="J70" s="191"/>
      <c r="K70" s="185"/>
      <c r="L70" s="185"/>
      <c r="M70" s="185"/>
      <c r="N70" s="185"/>
      <c r="O70" s="185"/>
      <c r="P70" s="186"/>
    </row>
    <row r="71" spans="1:17" s="4" customFormat="1" ht="15" x14ac:dyDescent="0.25">
      <c r="A71" s="263"/>
      <c r="B71" s="248"/>
      <c r="C71" s="255" t="s">
        <v>90</v>
      </c>
      <c r="D71" s="183" t="s">
        <v>0</v>
      </c>
      <c r="E71" s="184">
        <f>E69</f>
        <v>778</v>
      </c>
      <c r="F71" s="184"/>
      <c r="G71" s="184"/>
      <c r="H71" s="191"/>
      <c r="I71" s="191"/>
      <c r="J71" s="191"/>
      <c r="K71" s="185"/>
      <c r="L71" s="185"/>
      <c r="M71" s="185"/>
      <c r="N71" s="185"/>
      <c r="O71" s="185"/>
      <c r="P71" s="186"/>
    </row>
    <row r="72" spans="1:17" ht="30" x14ac:dyDescent="0.25">
      <c r="A72" s="263" t="s">
        <v>99</v>
      </c>
      <c r="B72" s="248"/>
      <c r="C72" s="244" t="s">
        <v>133</v>
      </c>
      <c r="D72" s="183" t="s">
        <v>0</v>
      </c>
      <c r="E72" s="184">
        <f>E69</f>
        <v>778</v>
      </c>
      <c r="F72" s="184"/>
      <c r="G72" s="184"/>
      <c r="H72" s="191"/>
      <c r="I72" s="191"/>
      <c r="J72" s="191"/>
      <c r="K72" s="185"/>
      <c r="L72" s="185"/>
      <c r="M72" s="185"/>
      <c r="N72" s="185"/>
      <c r="O72" s="185"/>
      <c r="P72" s="186"/>
    </row>
    <row r="73" spans="1:17" s="4" customFormat="1" ht="15" x14ac:dyDescent="0.25">
      <c r="A73" s="263"/>
      <c r="B73" s="248"/>
      <c r="C73" s="255" t="s">
        <v>127</v>
      </c>
      <c r="D73" s="183" t="s">
        <v>4</v>
      </c>
      <c r="E73" s="184">
        <f>E72*0.45*1.2</f>
        <v>420.12</v>
      </c>
      <c r="F73" s="184"/>
      <c r="G73" s="184"/>
      <c r="H73" s="191"/>
      <c r="I73" s="191"/>
      <c r="J73" s="191"/>
      <c r="K73" s="185"/>
      <c r="L73" s="185"/>
      <c r="M73" s="185"/>
      <c r="N73" s="185"/>
      <c r="O73" s="185"/>
      <c r="P73" s="186"/>
    </row>
    <row r="74" spans="1:17" s="4" customFormat="1" ht="15" x14ac:dyDescent="0.25">
      <c r="A74" s="263"/>
      <c r="B74" s="248"/>
      <c r="C74" s="255" t="s">
        <v>90</v>
      </c>
      <c r="D74" s="183" t="s">
        <v>0</v>
      </c>
      <c r="E74" s="184">
        <f>E72</f>
        <v>778</v>
      </c>
      <c r="F74" s="184"/>
      <c r="G74" s="184"/>
      <c r="H74" s="191"/>
      <c r="I74" s="191"/>
      <c r="J74" s="191"/>
      <c r="K74" s="185"/>
      <c r="L74" s="185"/>
      <c r="M74" s="185"/>
      <c r="N74" s="185"/>
      <c r="O74" s="185"/>
      <c r="P74" s="186"/>
    </row>
    <row r="75" spans="1:17" ht="45" x14ac:dyDescent="0.25">
      <c r="A75" s="233" t="s">
        <v>100</v>
      </c>
      <c r="B75" s="182"/>
      <c r="C75" s="244" t="s">
        <v>137</v>
      </c>
      <c r="D75" s="183" t="s">
        <v>0</v>
      </c>
      <c r="E75" s="193">
        <v>383.2</v>
      </c>
      <c r="F75" s="184"/>
      <c r="G75" s="184"/>
      <c r="H75" s="191"/>
      <c r="I75" s="191"/>
      <c r="J75" s="185"/>
      <c r="K75" s="185"/>
      <c r="L75" s="185"/>
      <c r="M75" s="185"/>
      <c r="N75" s="185"/>
      <c r="O75" s="185"/>
      <c r="P75" s="186"/>
    </row>
    <row r="76" spans="1:17" ht="15" x14ac:dyDescent="0.25">
      <c r="A76" s="233" t="s">
        <v>101</v>
      </c>
      <c r="B76" s="182"/>
      <c r="C76" s="244" t="s">
        <v>132</v>
      </c>
      <c r="D76" s="183" t="s">
        <v>3</v>
      </c>
      <c r="E76" s="193">
        <v>54</v>
      </c>
      <c r="F76" s="184"/>
      <c r="G76" s="184"/>
      <c r="H76" s="191"/>
      <c r="I76" s="191"/>
      <c r="J76" s="185"/>
      <c r="K76" s="185"/>
      <c r="L76" s="185"/>
      <c r="M76" s="185"/>
      <c r="N76" s="185"/>
      <c r="O76" s="185"/>
      <c r="P76" s="186"/>
    </row>
    <row r="77" spans="1:17" ht="30" x14ac:dyDescent="0.25">
      <c r="A77" s="233" t="s">
        <v>102</v>
      </c>
      <c r="B77" s="182"/>
      <c r="C77" s="244" t="s">
        <v>131</v>
      </c>
      <c r="D77" s="183" t="s">
        <v>3</v>
      </c>
      <c r="E77" s="193">
        <v>138.30000000000001</v>
      </c>
      <c r="F77" s="184"/>
      <c r="G77" s="184"/>
      <c r="H77" s="191"/>
      <c r="I77" s="191"/>
      <c r="J77" s="185"/>
      <c r="K77" s="185"/>
      <c r="L77" s="185"/>
      <c r="M77" s="185"/>
      <c r="N77" s="185"/>
      <c r="O77" s="185"/>
      <c r="P77" s="186"/>
    </row>
    <row r="78" spans="1:17" s="8" customFormat="1" ht="15" x14ac:dyDescent="0.25">
      <c r="A78" s="264"/>
      <c r="B78" s="237"/>
      <c r="C78" s="238" t="s">
        <v>346</v>
      </c>
      <c r="D78" s="239"/>
      <c r="E78" s="240"/>
      <c r="F78" s="240"/>
      <c r="G78" s="240"/>
      <c r="H78" s="241"/>
      <c r="I78" s="241"/>
      <c r="J78" s="246"/>
      <c r="K78" s="246"/>
      <c r="L78" s="246"/>
      <c r="M78" s="246"/>
      <c r="N78" s="246"/>
      <c r="O78" s="242"/>
      <c r="P78" s="300"/>
    </row>
    <row r="79" spans="1:17" ht="15" x14ac:dyDescent="0.25">
      <c r="A79" s="296" t="s">
        <v>36</v>
      </c>
      <c r="B79" s="243"/>
      <c r="C79" s="244" t="s">
        <v>188</v>
      </c>
      <c r="D79" s="242" t="s">
        <v>0</v>
      </c>
      <c r="E79" s="291">
        <v>7.2</v>
      </c>
      <c r="F79" s="241"/>
      <c r="G79" s="241"/>
      <c r="H79" s="245"/>
      <c r="I79" s="245"/>
      <c r="J79" s="245"/>
      <c r="K79" s="246"/>
      <c r="L79" s="246"/>
      <c r="M79" s="246"/>
      <c r="N79" s="246"/>
      <c r="O79" s="246"/>
      <c r="P79" s="262"/>
      <c r="Q79" s="28"/>
    </row>
    <row r="80" spans="1:17" ht="15" x14ac:dyDescent="0.25">
      <c r="A80" s="265" t="s">
        <v>37</v>
      </c>
      <c r="B80" s="253"/>
      <c r="C80" s="244" t="s">
        <v>194</v>
      </c>
      <c r="D80" s="183" t="s">
        <v>0</v>
      </c>
      <c r="E80" s="184">
        <v>6.8</v>
      </c>
      <c r="F80" s="184"/>
      <c r="G80" s="184"/>
      <c r="H80" s="197"/>
      <c r="I80" s="184"/>
      <c r="J80" s="197"/>
      <c r="K80" s="185"/>
      <c r="L80" s="185"/>
      <c r="M80" s="185"/>
      <c r="N80" s="185"/>
      <c r="O80" s="185"/>
      <c r="P80" s="186"/>
    </row>
    <row r="81" spans="1:20" ht="15" x14ac:dyDescent="0.25">
      <c r="A81" s="265"/>
      <c r="B81" s="253"/>
      <c r="C81" s="255" t="s">
        <v>340</v>
      </c>
      <c r="D81" s="183" t="s">
        <v>1</v>
      </c>
      <c r="E81" s="184">
        <f>E80*0.15*1.05</f>
        <v>1.0710000000000002</v>
      </c>
      <c r="F81" s="184"/>
      <c r="G81" s="184"/>
      <c r="H81" s="197"/>
      <c r="I81" s="197"/>
      <c r="J81" s="197"/>
      <c r="K81" s="185"/>
      <c r="L81" s="185"/>
      <c r="M81" s="185"/>
      <c r="N81" s="185"/>
      <c r="O81" s="185"/>
      <c r="P81" s="186"/>
    </row>
    <row r="82" spans="1:20" ht="30" x14ac:dyDescent="0.25">
      <c r="A82" s="296" t="s">
        <v>38</v>
      </c>
      <c r="B82" s="243"/>
      <c r="C82" s="244" t="s">
        <v>189</v>
      </c>
      <c r="D82" s="242" t="s">
        <v>1</v>
      </c>
      <c r="E82" s="291">
        <f>E25</f>
        <v>5.3</v>
      </c>
      <c r="F82" s="241"/>
      <c r="G82" s="241"/>
      <c r="H82" s="245"/>
      <c r="I82" s="245"/>
      <c r="J82" s="245"/>
      <c r="K82" s="246"/>
      <c r="L82" s="246"/>
      <c r="M82" s="246"/>
      <c r="N82" s="246"/>
      <c r="O82" s="246"/>
      <c r="P82" s="262"/>
      <c r="Q82" s="28"/>
    </row>
    <row r="83" spans="1:20" ht="15" x14ac:dyDescent="0.25">
      <c r="A83" s="296"/>
      <c r="B83" s="243"/>
      <c r="C83" s="292" t="s">
        <v>190</v>
      </c>
      <c r="D83" s="242" t="s">
        <v>1</v>
      </c>
      <c r="E83" s="291">
        <f>E82*1.1</f>
        <v>5.83</v>
      </c>
      <c r="F83" s="241"/>
      <c r="G83" s="241"/>
      <c r="H83" s="241"/>
      <c r="I83" s="241"/>
      <c r="J83" s="246"/>
      <c r="K83" s="246"/>
      <c r="L83" s="246"/>
      <c r="M83" s="246"/>
      <c r="N83" s="246"/>
      <c r="O83" s="246"/>
      <c r="P83" s="262"/>
    </row>
    <row r="84" spans="1:20" ht="15" x14ac:dyDescent="0.25">
      <c r="A84" s="296"/>
      <c r="B84" s="243"/>
      <c r="C84" s="292" t="s">
        <v>341</v>
      </c>
      <c r="D84" s="242" t="s">
        <v>191</v>
      </c>
      <c r="E84" s="241">
        <v>0.12</v>
      </c>
      <c r="F84" s="241"/>
      <c r="G84" s="241"/>
      <c r="H84" s="241"/>
      <c r="I84" s="241"/>
      <c r="J84" s="246"/>
      <c r="K84" s="246"/>
      <c r="L84" s="246"/>
      <c r="M84" s="246"/>
      <c r="N84" s="246"/>
      <c r="O84" s="246"/>
      <c r="P84" s="262"/>
    </row>
    <row r="85" spans="1:20" ht="15" x14ac:dyDescent="0.25">
      <c r="A85" s="265" t="s">
        <v>39</v>
      </c>
      <c r="B85" s="253"/>
      <c r="C85" s="244" t="s">
        <v>195</v>
      </c>
      <c r="D85" s="183" t="s">
        <v>1</v>
      </c>
      <c r="E85" s="184">
        <f>E26</f>
        <v>0.5</v>
      </c>
      <c r="F85" s="184"/>
      <c r="G85" s="184"/>
      <c r="H85" s="197"/>
      <c r="I85" s="184"/>
      <c r="J85" s="197"/>
      <c r="K85" s="185"/>
      <c r="L85" s="185"/>
      <c r="M85" s="185"/>
      <c r="N85" s="185"/>
      <c r="O85" s="185"/>
      <c r="P85" s="186"/>
    </row>
    <row r="86" spans="1:20" ht="15" x14ac:dyDescent="0.25">
      <c r="A86" s="265"/>
      <c r="B86" s="253"/>
      <c r="C86" s="255" t="s">
        <v>192</v>
      </c>
      <c r="D86" s="183" t="s">
        <v>2</v>
      </c>
      <c r="E86" s="184">
        <f>E85*410</f>
        <v>205</v>
      </c>
      <c r="F86" s="184"/>
      <c r="G86" s="184"/>
      <c r="H86" s="197"/>
      <c r="I86" s="197"/>
      <c r="J86" s="197"/>
      <c r="K86" s="185"/>
      <c r="L86" s="185"/>
      <c r="M86" s="185"/>
      <c r="N86" s="185"/>
      <c r="O86" s="185"/>
      <c r="P86" s="186"/>
    </row>
    <row r="87" spans="1:20" ht="15" x14ac:dyDescent="0.25">
      <c r="A87" s="265"/>
      <c r="B87" s="253"/>
      <c r="C87" s="255" t="s">
        <v>193</v>
      </c>
      <c r="D87" s="183" t="s">
        <v>1</v>
      </c>
      <c r="E87" s="184">
        <f>E85*0.25</f>
        <v>0.125</v>
      </c>
      <c r="F87" s="184"/>
      <c r="G87" s="184"/>
      <c r="H87" s="197"/>
      <c r="I87" s="197"/>
      <c r="J87" s="197"/>
      <c r="K87" s="185"/>
      <c r="L87" s="185"/>
      <c r="M87" s="185"/>
      <c r="N87" s="185"/>
      <c r="O87" s="185"/>
      <c r="P87" s="186"/>
    </row>
    <row r="88" spans="1:20" ht="30" x14ac:dyDescent="0.25">
      <c r="A88" s="233" t="s">
        <v>161</v>
      </c>
      <c r="B88" s="182"/>
      <c r="C88" s="244" t="s">
        <v>186</v>
      </c>
      <c r="D88" s="183" t="s">
        <v>2</v>
      </c>
      <c r="E88" s="193">
        <v>2</v>
      </c>
      <c r="F88" s="184"/>
      <c r="G88" s="184"/>
      <c r="H88" s="191"/>
      <c r="I88" s="191"/>
      <c r="J88" s="185"/>
      <c r="K88" s="185"/>
      <c r="L88" s="185"/>
      <c r="M88" s="185"/>
      <c r="N88" s="185"/>
      <c r="O88" s="185"/>
      <c r="P88" s="186"/>
    </row>
    <row r="89" spans="1:20" ht="15" x14ac:dyDescent="0.25">
      <c r="A89" s="233" t="s">
        <v>162</v>
      </c>
      <c r="B89" s="182"/>
      <c r="C89" s="244" t="s">
        <v>185</v>
      </c>
      <c r="D89" s="183" t="s">
        <v>2</v>
      </c>
      <c r="E89" s="193">
        <v>4</v>
      </c>
      <c r="F89" s="184"/>
      <c r="G89" s="184"/>
      <c r="H89" s="191"/>
      <c r="I89" s="191"/>
      <c r="J89" s="185"/>
      <c r="K89" s="185"/>
      <c r="L89" s="185"/>
      <c r="M89" s="185"/>
      <c r="N89" s="185"/>
      <c r="O89" s="185"/>
      <c r="P89" s="186"/>
    </row>
    <row r="90" spans="1:20" s="8" customFormat="1" ht="15" x14ac:dyDescent="0.25">
      <c r="A90" s="264"/>
      <c r="B90" s="237"/>
      <c r="C90" s="238" t="s">
        <v>347</v>
      </c>
      <c r="D90" s="239"/>
      <c r="E90" s="240"/>
      <c r="F90" s="240"/>
      <c r="G90" s="240"/>
      <c r="H90" s="241"/>
      <c r="I90" s="246"/>
      <c r="J90" s="241"/>
      <c r="K90" s="246"/>
      <c r="L90" s="246"/>
      <c r="M90" s="246"/>
      <c r="N90" s="246"/>
      <c r="O90" s="246"/>
      <c r="P90" s="299"/>
    </row>
    <row r="91" spans="1:20" ht="30" x14ac:dyDescent="0.25">
      <c r="A91" s="296" t="s">
        <v>89</v>
      </c>
      <c r="B91" s="243"/>
      <c r="C91" s="289" t="s">
        <v>187</v>
      </c>
      <c r="D91" s="242" t="s">
        <v>2</v>
      </c>
      <c r="E91" s="291">
        <v>4</v>
      </c>
      <c r="F91" s="241"/>
      <c r="G91" s="241"/>
      <c r="H91" s="245"/>
      <c r="I91" s="245"/>
      <c r="J91" s="245"/>
      <c r="K91" s="246"/>
      <c r="L91" s="246"/>
      <c r="M91" s="246"/>
      <c r="N91" s="246"/>
      <c r="O91" s="246"/>
      <c r="P91" s="262"/>
      <c r="Q91" s="28"/>
    </row>
    <row r="92" spans="1:20" s="4" customFormat="1" ht="30" x14ac:dyDescent="0.25">
      <c r="A92" s="296"/>
      <c r="B92" s="243"/>
      <c r="C92" s="251" t="s">
        <v>393</v>
      </c>
      <c r="D92" s="242" t="s">
        <v>2</v>
      </c>
      <c r="E92" s="291">
        <v>4</v>
      </c>
      <c r="F92" s="241"/>
      <c r="G92" s="241"/>
      <c r="H92" s="241"/>
      <c r="I92" s="241"/>
      <c r="J92" s="246"/>
      <c r="K92" s="246"/>
      <c r="L92" s="246"/>
      <c r="M92" s="246"/>
      <c r="N92" s="246"/>
      <c r="O92" s="246"/>
      <c r="P92" s="262"/>
      <c r="Q92" s="2"/>
      <c r="R92" s="2"/>
      <c r="S92" s="2"/>
      <c r="T92" s="2"/>
    </row>
    <row r="93" spans="1:20" ht="45" x14ac:dyDescent="0.25">
      <c r="A93" s="296"/>
      <c r="B93" s="243"/>
      <c r="C93" s="251" t="s">
        <v>414</v>
      </c>
      <c r="D93" s="242" t="s">
        <v>3</v>
      </c>
      <c r="E93" s="291">
        <v>24</v>
      </c>
      <c r="F93" s="241"/>
      <c r="G93" s="241"/>
      <c r="H93" s="241"/>
      <c r="I93" s="241"/>
      <c r="J93" s="246"/>
      <c r="K93" s="246"/>
      <c r="L93" s="246"/>
      <c r="M93" s="246"/>
      <c r="N93" s="246"/>
      <c r="O93" s="246"/>
      <c r="P93" s="262"/>
    </row>
    <row r="94" spans="1:20" s="4" customFormat="1" ht="30" x14ac:dyDescent="0.25">
      <c r="A94" s="296"/>
      <c r="B94" s="243"/>
      <c r="C94" s="251" t="s">
        <v>419</v>
      </c>
      <c r="D94" s="242" t="s">
        <v>2</v>
      </c>
      <c r="E94" s="291">
        <v>4</v>
      </c>
      <c r="F94" s="241"/>
      <c r="G94" s="241"/>
      <c r="H94" s="241"/>
      <c r="I94" s="241"/>
      <c r="J94" s="246"/>
      <c r="K94" s="246"/>
      <c r="L94" s="246"/>
      <c r="M94" s="246"/>
      <c r="N94" s="246"/>
      <c r="O94" s="246"/>
      <c r="P94" s="262"/>
    </row>
    <row r="95" spans="1:20" ht="30" x14ac:dyDescent="0.25">
      <c r="A95" s="296"/>
      <c r="B95" s="243"/>
      <c r="C95" s="251" t="s">
        <v>416</v>
      </c>
      <c r="D95" s="242" t="s">
        <v>2</v>
      </c>
      <c r="E95" s="291">
        <v>4</v>
      </c>
      <c r="F95" s="241"/>
      <c r="G95" s="241"/>
      <c r="H95" s="241"/>
      <c r="I95" s="241"/>
      <c r="J95" s="246"/>
      <c r="K95" s="246"/>
      <c r="L95" s="246"/>
      <c r="M95" s="246"/>
      <c r="N95" s="246"/>
      <c r="O95" s="246"/>
      <c r="P95" s="262"/>
      <c r="Q95" s="29"/>
    </row>
    <row r="96" spans="1:20" ht="15" x14ac:dyDescent="0.25">
      <c r="A96" s="296"/>
      <c r="B96" s="243"/>
      <c r="C96" s="293" t="s">
        <v>61</v>
      </c>
      <c r="D96" s="242" t="s">
        <v>62</v>
      </c>
      <c r="E96" s="291">
        <v>4</v>
      </c>
      <c r="F96" s="241"/>
      <c r="G96" s="241"/>
      <c r="H96" s="241"/>
      <c r="I96" s="241"/>
      <c r="J96" s="246"/>
      <c r="K96" s="246"/>
      <c r="L96" s="246"/>
      <c r="M96" s="246"/>
      <c r="N96" s="246"/>
      <c r="O96" s="246"/>
      <c r="P96" s="262"/>
    </row>
    <row r="97" spans="1:18" ht="15.75" thickBot="1" x14ac:dyDescent="0.3">
      <c r="A97" s="296" t="s">
        <v>205</v>
      </c>
      <c r="B97" s="243"/>
      <c r="C97" s="289" t="s">
        <v>119</v>
      </c>
      <c r="D97" s="242" t="s">
        <v>2</v>
      </c>
      <c r="E97" s="291">
        <v>4</v>
      </c>
      <c r="F97" s="241"/>
      <c r="G97" s="241"/>
      <c r="H97" s="245"/>
      <c r="I97" s="245"/>
      <c r="J97" s="245"/>
      <c r="K97" s="246"/>
      <c r="L97" s="246"/>
      <c r="M97" s="246"/>
      <c r="N97" s="246"/>
      <c r="O97" s="246"/>
      <c r="P97" s="262"/>
    </row>
    <row r="98" spans="1:18" ht="15" x14ac:dyDescent="0.25">
      <c r="A98" s="206"/>
      <c r="B98" s="206"/>
      <c r="C98" s="412" t="s">
        <v>56</v>
      </c>
      <c r="D98" s="412"/>
      <c r="E98" s="412"/>
      <c r="F98" s="412"/>
      <c r="G98" s="412"/>
      <c r="H98" s="412"/>
      <c r="I98" s="412"/>
      <c r="J98" s="412"/>
      <c r="K98" s="413"/>
      <c r="L98" s="322"/>
      <c r="M98" s="174"/>
      <c r="N98" s="174"/>
      <c r="O98" s="174"/>
      <c r="P98" s="305"/>
      <c r="Q98" s="27"/>
      <c r="R98" s="26"/>
    </row>
    <row r="99" spans="1:18" s="4" customFormat="1" ht="15" x14ac:dyDescent="0.25">
      <c r="A99" s="207"/>
      <c r="B99" s="207"/>
      <c r="C99" s="414" t="s">
        <v>73</v>
      </c>
      <c r="D99" s="414"/>
      <c r="E99" s="414"/>
      <c r="F99" s="414"/>
      <c r="G99" s="414"/>
      <c r="H99" s="414"/>
      <c r="I99" s="414"/>
      <c r="J99" s="414"/>
      <c r="K99" s="415"/>
      <c r="L99" s="323"/>
      <c r="M99" s="208"/>
      <c r="N99" s="208"/>
      <c r="O99" s="208"/>
      <c r="P99" s="209"/>
      <c r="Q99" s="2"/>
      <c r="R99" s="24"/>
    </row>
    <row r="100" spans="1:18" ht="15.75" thickBot="1" x14ac:dyDescent="0.3">
      <c r="A100" s="210"/>
      <c r="B100" s="210"/>
      <c r="C100" s="416" t="s">
        <v>57</v>
      </c>
      <c r="D100" s="416"/>
      <c r="E100" s="416"/>
      <c r="F100" s="416"/>
      <c r="G100" s="416"/>
      <c r="H100" s="416"/>
      <c r="I100" s="416"/>
      <c r="J100" s="416"/>
      <c r="K100" s="417"/>
      <c r="L100" s="211"/>
      <c r="M100" s="213"/>
      <c r="N100" s="213"/>
      <c r="O100" s="213"/>
      <c r="P100" s="306"/>
    </row>
    <row r="101" spans="1:18" ht="8.25" customHeight="1" x14ac:dyDescent="0.2">
      <c r="C101" s="1"/>
      <c r="D101" s="5"/>
      <c r="E101" s="6"/>
      <c r="F101" s="3"/>
      <c r="G101" s="3"/>
      <c r="H101" s="19"/>
      <c r="I101" s="19"/>
      <c r="J101" s="20"/>
      <c r="K101" s="20"/>
      <c r="L101" s="20"/>
      <c r="N101" s="11"/>
      <c r="O101" s="11"/>
      <c r="P101" s="11"/>
    </row>
    <row r="102" spans="1:18" ht="15" x14ac:dyDescent="0.25">
      <c r="A102" s="220" t="s">
        <v>308</v>
      </c>
      <c r="B102" s="221"/>
      <c r="C102" s="222"/>
      <c r="D102" s="400"/>
      <c r="E102" s="400"/>
      <c r="F102" s="223"/>
      <c r="G102" s="223"/>
      <c r="H102" s="220" t="s">
        <v>277</v>
      </c>
      <c r="J102" s="401"/>
      <c r="K102" s="401"/>
      <c r="L102" s="401"/>
      <c r="M102" s="401"/>
      <c r="N102" s="401"/>
      <c r="O102" s="393" t="s">
        <v>397</v>
      </c>
      <c r="P102" s="63"/>
      <c r="Q102" s="57"/>
    </row>
    <row r="103" spans="1:18" ht="15" x14ac:dyDescent="0.2">
      <c r="A103" s="223"/>
      <c r="B103" s="226"/>
      <c r="C103" s="227" t="s">
        <v>309</v>
      </c>
      <c r="D103" s="228"/>
      <c r="E103" s="228"/>
      <c r="F103" s="226"/>
      <c r="G103" s="223"/>
      <c r="H103" s="223"/>
      <c r="I103" s="226"/>
      <c r="J103" s="402" t="s">
        <v>309</v>
      </c>
      <c r="K103" s="402"/>
      <c r="L103" s="402"/>
      <c r="M103" s="402"/>
      <c r="N103" s="402"/>
      <c r="O103" s="63"/>
      <c r="P103" s="63"/>
      <c r="Q103" s="57"/>
    </row>
    <row r="104" spans="1:18" x14ac:dyDescent="0.2">
      <c r="A104" s="76"/>
      <c r="B104" s="76"/>
      <c r="C104" s="76"/>
      <c r="D104" s="76"/>
      <c r="E104" s="78"/>
      <c r="F104" s="77"/>
      <c r="G104" s="77"/>
      <c r="H104" s="77"/>
      <c r="J104" s="166"/>
      <c r="K104" s="166"/>
      <c r="L104" s="65"/>
      <c r="M104" s="65"/>
      <c r="N104" s="65"/>
      <c r="O104" s="63"/>
      <c r="P104" s="63"/>
      <c r="Q104" s="57"/>
    </row>
    <row r="105" spans="1:18" x14ac:dyDescent="0.2">
      <c r="A105" s="76"/>
      <c r="B105" s="76"/>
      <c r="C105" s="76"/>
      <c r="D105" s="76"/>
      <c r="E105" s="78"/>
      <c r="F105" s="77"/>
      <c r="G105" s="77"/>
      <c r="L105" s="166"/>
      <c r="M105" s="65"/>
      <c r="N105" s="65"/>
      <c r="O105" s="11"/>
      <c r="P105" s="11"/>
    </row>
    <row r="106" spans="1:18" x14ac:dyDescent="0.2">
      <c r="G106" s="3"/>
      <c r="H106" s="3"/>
      <c r="I106" s="19"/>
      <c r="J106" s="19"/>
      <c r="K106" s="20"/>
      <c r="L106" s="20"/>
      <c r="M106" s="20"/>
      <c r="N106" s="20"/>
      <c r="O106" s="11"/>
      <c r="P106" s="11"/>
    </row>
    <row r="107" spans="1:18" x14ac:dyDescent="0.2">
      <c r="G107" s="3"/>
      <c r="H107" s="3"/>
      <c r="I107" s="19"/>
      <c r="J107" s="19"/>
      <c r="K107" s="11"/>
      <c r="L107" s="11"/>
      <c r="M107" s="20"/>
      <c r="N107" s="20"/>
      <c r="O107" s="11"/>
      <c r="P107" s="11"/>
    </row>
    <row r="108" spans="1:18" x14ac:dyDescent="0.2">
      <c r="G108" s="3"/>
      <c r="H108" s="3"/>
      <c r="I108" s="19"/>
      <c r="J108" s="19"/>
      <c r="K108" s="11"/>
      <c r="L108" s="11"/>
      <c r="M108" s="20"/>
      <c r="N108" s="20"/>
      <c r="O108" s="11"/>
      <c r="P108" s="11"/>
    </row>
    <row r="109" spans="1:18" x14ac:dyDescent="0.2">
      <c r="G109" s="3"/>
      <c r="H109" s="3"/>
      <c r="I109" s="19"/>
      <c r="J109" s="19"/>
      <c r="K109" s="11"/>
      <c r="L109" s="11"/>
      <c r="M109" s="20"/>
      <c r="N109" s="20"/>
      <c r="O109" s="11"/>
      <c r="P109" s="11"/>
    </row>
    <row r="110" spans="1:18" x14ac:dyDescent="0.2">
      <c r="G110" s="3"/>
      <c r="H110" s="3"/>
      <c r="I110" s="19"/>
      <c r="J110" s="19"/>
      <c r="K110" s="11"/>
      <c r="L110" s="11"/>
      <c r="M110" s="20"/>
      <c r="N110" s="20"/>
      <c r="O110" s="11"/>
      <c r="P110" s="11"/>
    </row>
    <row r="111" spans="1:18" x14ac:dyDescent="0.2">
      <c r="G111" s="3"/>
      <c r="H111" s="3"/>
      <c r="I111" s="19"/>
      <c r="J111" s="19"/>
      <c r="K111" s="20"/>
      <c r="L111" s="20"/>
      <c r="M111" s="20"/>
      <c r="N111" s="20"/>
      <c r="O111" s="11"/>
      <c r="P111" s="11"/>
    </row>
    <row r="112" spans="1:18" x14ac:dyDescent="0.2">
      <c r="G112" s="3"/>
      <c r="H112" s="3"/>
      <c r="I112" s="19"/>
      <c r="J112" s="19"/>
      <c r="K112" s="20"/>
      <c r="L112" s="20"/>
      <c r="M112" s="20"/>
      <c r="N112" s="20"/>
      <c r="O112" s="11"/>
      <c r="P112" s="11"/>
    </row>
    <row r="113" spans="7:16" x14ac:dyDescent="0.2">
      <c r="G113" s="3"/>
      <c r="H113" s="3"/>
      <c r="I113" s="19"/>
      <c r="J113" s="19"/>
      <c r="K113" s="20"/>
      <c r="L113" s="20"/>
      <c r="M113" s="20"/>
      <c r="N113" s="20"/>
      <c r="O113" s="11"/>
      <c r="P113" s="11"/>
    </row>
    <row r="114" spans="7:16" x14ac:dyDescent="0.2">
      <c r="G114" s="3"/>
      <c r="H114" s="3"/>
      <c r="I114" s="19"/>
      <c r="J114" s="19"/>
      <c r="K114" s="20"/>
      <c r="L114" s="20"/>
      <c r="M114" s="20"/>
      <c r="N114" s="20"/>
      <c r="O114" s="11"/>
      <c r="P114" s="11"/>
    </row>
    <row r="115" spans="7:16" x14ac:dyDescent="0.2">
      <c r="G115" s="3"/>
      <c r="H115" s="3"/>
      <c r="I115" s="19"/>
      <c r="J115" s="19"/>
      <c r="K115" s="20"/>
      <c r="L115" s="20"/>
      <c r="M115" s="20"/>
      <c r="N115" s="20"/>
      <c r="O115" s="11"/>
      <c r="P115" s="11"/>
    </row>
    <row r="116" spans="7:16" x14ac:dyDescent="0.2">
      <c r="G116" s="3"/>
      <c r="H116" s="3"/>
      <c r="I116" s="10"/>
      <c r="J116" s="3"/>
      <c r="K116" s="11"/>
      <c r="L116" s="11"/>
      <c r="M116" s="11"/>
      <c r="N116" s="11"/>
      <c r="O116" s="11"/>
      <c r="P116" s="11"/>
    </row>
    <row r="117" spans="7:16" x14ac:dyDescent="0.2">
      <c r="G117" s="3"/>
      <c r="H117" s="3"/>
      <c r="I117" s="10"/>
      <c r="J117" s="3"/>
      <c r="K117" s="11"/>
      <c r="L117" s="11"/>
      <c r="M117" s="11"/>
      <c r="N117" s="11"/>
      <c r="O117" s="11"/>
      <c r="P117" s="11"/>
    </row>
    <row r="118" spans="7:16" x14ac:dyDescent="0.2">
      <c r="G118" s="12"/>
      <c r="H118" s="12"/>
      <c r="I118" s="10"/>
      <c r="J118" s="10"/>
      <c r="K118" s="11"/>
      <c r="L118" s="11"/>
      <c r="M118" s="11"/>
      <c r="N118" s="11"/>
      <c r="O118" s="11"/>
      <c r="P118" s="11"/>
    </row>
    <row r="119" spans="7:16" x14ac:dyDescent="0.2">
      <c r="G119" s="3"/>
      <c r="H119" s="3"/>
      <c r="I119" s="19"/>
      <c r="J119" s="19"/>
      <c r="K119" s="20"/>
      <c r="L119" s="20"/>
      <c r="M119" s="20"/>
      <c r="N119" s="20"/>
      <c r="O119" s="11"/>
      <c r="P119" s="11"/>
    </row>
    <row r="120" spans="7:16" x14ac:dyDescent="0.2">
      <c r="G120" s="3"/>
      <c r="H120" s="3"/>
      <c r="I120" s="10"/>
      <c r="J120" s="3"/>
      <c r="K120" s="11"/>
      <c r="L120" s="11"/>
      <c r="M120" s="20"/>
      <c r="N120" s="20"/>
      <c r="O120" s="11"/>
      <c r="P120" s="11"/>
    </row>
    <row r="121" spans="7:16" x14ac:dyDescent="0.2">
      <c r="G121" s="3"/>
      <c r="H121" s="3"/>
      <c r="I121" s="10"/>
      <c r="J121" s="3"/>
      <c r="K121" s="11"/>
      <c r="L121" s="11"/>
      <c r="M121" s="20"/>
      <c r="N121" s="20"/>
      <c r="O121" s="11"/>
      <c r="P121" s="11"/>
    </row>
    <row r="122" spans="7:16" x14ac:dyDescent="0.2">
      <c r="G122" s="3"/>
      <c r="H122" s="3"/>
      <c r="I122" s="10"/>
      <c r="J122" s="3"/>
      <c r="K122" s="11"/>
      <c r="L122" s="11"/>
      <c r="M122" s="20"/>
      <c r="N122" s="20"/>
      <c r="O122" s="11"/>
      <c r="P122" s="11"/>
    </row>
    <row r="123" spans="7:16" x14ac:dyDescent="0.2">
      <c r="G123" s="3"/>
      <c r="H123" s="3"/>
      <c r="I123" s="10"/>
      <c r="J123" s="3"/>
      <c r="K123" s="11"/>
      <c r="L123" s="11"/>
      <c r="M123" s="20"/>
      <c r="N123" s="20"/>
      <c r="O123" s="11"/>
      <c r="P123" s="11"/>
    </row>
    <row r="124" spans="7:16" x14ac:dyDescent="0.2">
      <c r="G124" s="3"/>
      <c r="H124" s="3"/>
      <c r="I124" s="10"/>
      <c r="J124" s="3"/>
      <c r="K124" s="11"/>
      <c r="L124" s="11"/>
      <c r="M124" s="20"/>
      <c r="N124" s="20"/>
      <c r="O124" s="11"/>
      <c r="P124" s="11"/>
    </row>
    <row r="125" spans="7:16" x14ac:dyDescent="0.2">
      <c r="G125" s="3"/>
      <c r="H125" s="3"/>
      <c r="I125" s="19"/>
      <c r="J125" s="19"/>
      <c r="K125" s="11"/>
      <c r="L125" s="11"/>
      <c r="M125" s="20"/>
      <c r="N125" s="20"/>
      <c r="O125" s="11"/>
      <c r="P125" s="11"/>
    </row>
    <row r="126" spans="7:16" x14ac:dyDescent="0.2">
      <c r="G126" s="3"/>
      <c r="H126" s="3"/>
      <c r="I126" s="19"/>
      <c r="J126" s="19"/>
      <c r="K126" s="20"/>
      <c r="L126" s="20"/>
      <c r="M126" s="20"/>
      <c r="N126" s="20"/>
      <c r="O126" s="11"/>
      <c r="P126" s="11"/>
    </row>
    <row r="127" spans="7:16" x14ac:dyDescent="0.2">
      <c r="G127" s="3"/>
      <c r="H127" s="3"/>
      <c r="I127" s="19"/>
      <c r="J127" s="19"/>
      <c r="K127" s="20"/>
      <c r="L127" s="20"/>
      <c r="M127" s="20"/>
      <c r="N127" s="20"/>
      <c r="O127" s="11"/>
      <c r="P127" s="11"/>
    </row>
    <row r="128" spans="7:16" x14ac:dyDescent="0.2">
      <c r="G128" s="3"/>
      <c r="H128" s="3"/>
      <c r="I128" s="19"/>
      <c r="J128" s="19"/>
      <c r="K128" s="20"/>
      <c r="L128" s="20"/>
      <c r="M128" s="20"/>
      <c r="N128" s="20"/>
      <c r="O128" s="11"/>
      <c r="P128" s="11"/>
    </row>
    <row r="129" spans="7:16" x14ac:dyDescent="0.2">
      <c r="G129" s="3"/>
      <c r="H129" s="3"/>
      <c r="I129" s="19"/>
      <c r="J129" s="19"/>
      <c r="K129" s="20"/>
      <c r="L129" s="20"/>
      <c r="M129" s="20"/>
      <c r="N129" s="20"/>
      <c r="O129" s="11"/>
      <c r="P129" s="11"/>
    </row>
    <row r="130" spans="7:16" x14ac:dyDescent="0.2">
      <c r="G130" s="3"/>
      <c r="H130" s="3"/>
      <c r="I130" s="19"/>
      <c r="J130" s="19"/>
      <c r="K130" s="20"/>
      <c r="L130" s="20"/>
      <c r="M130" s="20"/>
      <c r="N130" s="20"/>
      <c r="O130" s="11"/>
      <c r="P130" s="11"/>
    </row>
    <row r="131" spans="7:16" x14ac:dyDescent="0.2">
      <c r="G131" s="3"/>
      <c r="H131" s="3"/>
      <c r="I131" s="10"/>
      <c r="J131" s="3"/>
      <c r="K131" s="11"/>
      <c r="L131" s="11"/>
      <c r="M131" s="11"/>
      <c r="N131" s="11"/>
      <c r="O131" s="11"/>
      <c r="P131" s="11"/>
    </row>
    <row r="132" spans="7:16" x14ac:dyDescent="0.2">
      <c r="G132" s="12"/>
      <c r="H132" s="12"/>
      <c r="I132" s="10"/>
      <c r="J132" s="10"/>
      <c r="K132" s="11"/>
      <c r="L132" s="11"/>
      <c r="M132" s="11"/>
      <c r="N132" s="11"/>
      <c r="O132" s="11"/>
      <c r="P132" s="11"/>
    </row>
    <row r="133" spans="7:16" x14ac:dyDescent="0.2">
      <c r="G133" s="3"/>
      <c r="H133" s="3"/>
      <c r="I133" s="19"/>
      <c r="J133" s="19"/>
      <c r="K133" s="11"/>
      <c r="L133" s="11"/>
      <c r="M133" s="20"/>
      <c r="N133" s="20"/>
      <c r="O133" s="11"/>
      <c r="P133" s="11"/>
    </row>
    <row r="134" spans="7:16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7:16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</row>
  </sheetData>
  <mergeCells count="20">
    <mergeCell ref="D102:E102"/>
    <mergeCell ref="J102:N102"/>
    <mergeCell ref="J103:N103"/>
    <mergeCell ref="C98:K98"/>
    <mergeCell ref="C99:K99"/>
    <mergeCell ref="C100:K100"/>
    <mergeCell ref="A4:P4"/>
    <mergeCell ref="A5:P5"/>
    <mergeCell ref="A6:P6"/>
    <mergeCell ref="A7:P7"/>
    <mergeCell ref="D9:P9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</mergeCells>
  <phoneticPr fontId="9" type="noConversion"/>
  <pageMargins left="0.15748031496062992" right="0.15748031496062992" top="0.55118110236220474" bottom="0.43307086614173229" header="0.55118110236220474" footer="0.31496062992125984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opLeftCell="A76" zoomScaleNormal="100" zoomScaleSheetLayoutView="115" workbookViewId="0">
      <selection activeCell="I79" sqref="I79"/>
    </sheetView>
  </sheetViews>
  <sheetFormatPr defaultColWidth="9.140625" defaultRowHeight="12.75" x14ac:dyDescent="0.2"/>
  <cols>
    <col min="1" max="1" width="5.7109375" style="2" customWidth="1"/>
    <col min="2" max="2" width="3.7109375" style="2" customWidth="1"/>
    <col min="3" max="3" width="33.7109375" style="2" customWidth="1"/>
    <col min="4" max="4" width="5.7109375" style="1" customWidth="1"/>
    <col min="5" max="5" width="9.28515625" style="41" customWidth="1"/>
    <col min="6" max="6" width="8.42578125" style="6" customWidth="1"/>
    <col min="7" max="7" width="6.42578125" style="1" customWidth="1"/>
    <col min="8" max="8" width="7.5703125" style="1" customWidth="1"/>
    <col min="9" max="10" width="7.42578125" style="2" customWidth="1"/>
    <col min="11" max="11" width="8" style="2" customWidth="1"/>
    <col min="12" max="12" width="9.140625" style="2" customWidth="1"/>
    <col min="13" max="13" width="11.42578125" style="2" customWidth="1"/>
    <col min="14" max="14" width="11.140625" style="2" customWidth="1"/>
    <col min="15" max="15" width="11.7109375" style="2" customWidth="1"/>
    <col min="16" max="16" width="10.5703125" style="2" customWidth="1"/>
    <col min="17" max="17" width="12.7109375" style="2" customWidth="1"/>
    <col min="18" max="18" width="9.140625" style="2"/>
    <col min="19" max="19" width="12.140625" style="2" bestFit="1" customWidth="1"/>
    <col min="20" max="16384" width="9.140625" style="2"/>
  </cols>
  <sheetData>
    <row r="1" spans="1:16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s="76" customFormat="1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s="76" customFormat="1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s="76" customFormat="1" ht="10.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s="76" customFormat="1" ht="15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s="76" customFormat="1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s="76" customFormat="1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s="76" customFormat="1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s="76" customFormat="1" ht="7.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s="76" customFormat="1" ht="16.5" x14ac:dyDescent="0.2">
      <c r="A14" s="403" t="s">
        <v>351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s="76" customFormat="1" ht="19.5" x14ac:dyDescent="0.2">
      <c r="A15" s="404" t="s">
        <v>350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s="76" customFormat="1" ht="19.5" x14ac:dyDescent="0.2">
      <c r="A16" s="281" t="s">
        <v>333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 t="s">
        <v>298</v>
      </c>
      <c r="O16" s="286"/>
      <c r="P16" s="287"/>
    </row>
    <row r="17" spans="1:19" s="76" customFormat="1" ht="9.75" customHeight="1" thickBot="1" x14ac:dyDescent="0.25">
      <c r="A17" s="281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86"/>
      <c r="P17" s="287"/>
    </row>
    <row r="18" spans="1:19" s="76" customFormat="1" ht="12.7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9" s="76" customFormat="1" ht="78.75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9" s="76" customFormat="1" ht="13.5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9" s="8" customFormat="1" ht="15" x14ac:dyDescent="0.25">
      <c r="A21" s="294"/>
      <c r="B21" s="295"/>
      <c r="C21" s="312" t="s">
        <v>352</v>
      </c>
      <c r="D21" s="171"/>
      <c r="E21" s="172"/>
      <c r="F21" s="172"/>
      <c r="G21" s="172"/>
      <c r="H21" s="172"/>
      <c r="I21" s="172"/>
      <c r="J21" s="313"/>
      <c r="K21" s="313"/>
      <c r="L21" s="313"/>
      <c r="M21" s="313"/>
      <c r="N21" s="171"/>
      <c r="O21" s="171"/>
      <c r="P21" s="181"/>
    </row>
    <row r="22" spans="1:19" s="8" customFormat="1" ht="15" x14ac:dyDescent="0.25">
      <c r="A22" s="314" t="s">
        <v>13</v>
      </c>
      <c r="B22" s="310"/>
      <c r="C22" s="244" t="s">
        <v>396</v>
      </c>
      <c r="D22" s="183" t="s">
        <v>0</v>
      </c>
      <c r="E22" s="184">
        <v>2633</v>
      </c>
      <c r="F22" s="184"/>
      <c r="G22" s="184"/>
      <c r="H22" s="197"/>
      <c r="I22" s="197"/>
      <c r="J22" s="185"/>
      <c r="K22" s="185"/>
      <c r="L22" s="185"/>
      <c r="M22" s="185"/>
      <c r="N22" s="185"/>
      <c r="O22" s="185"/>
      <c r="P22" s="186"/>
    </row>
    <row r="23" spans="1:19" s="8" customFormat="1" ht="30.75" customHeight="1" x14ac:dyDescent="0.25">
      <c r="A23" s="296" t="s">
        <v>14</v>
      </c>
      <c r="B23" s="288"/>
      <c r="C23" s="244" t="s">
        <v>420</v>
      </c>
      <c r="D23" s="183" t="s">
        <v>0</v>
      </c>
      <c r="E23" s="184">
        <f>E22</f>
        <v>2633</v>
      </c>
      <c r="F23" s="184"/>
      <c r="G23" s="184"/>
      <c r="H23" s="184"/>
      <c r="I23" s="184"/>
      <c r="J23" s="185"/>
      <c r="K23" s="185"/>
      <c r="L23" s="185"/>
      <c r="M23" s="185"/>
      <c r="N23" s="185"/>
      <c r="O23" s="185"/>
      <c r="P23" s="186"/>
      <c r="Q23" s="13"/>
    </row>
    <row r="24" spans="1:19" s="52" customFormat="1" ht="45" x14ac:dyDescent="0.25">
      <c r="A24" s="296" t="s">
        <v>15</v>
      </c>
      <c r="B24" s="288"/>
      <c r="C24" s="244" t="s">
        <v>105</v>
      </c>
      <c r="D24" s="183" t="s">
        <v>0</v>
      </c>
      <c r="E24" s="184">
        <v>105</v>
      </c>
      <c r="F24" s="184"/>
      <c r="G24" s="184"/>
      <c r="H24" s="184"/>
      <c r="I24" s="184"/>
      <c r="J24" s="185"/>
      <c r="K24" s="185"/>
      <c r="L24" s="185"/>
      <c r="M24" s="185"/>
      <c r="N24" s="185"/>
      <c r="O24" s="185"/>
      <c r="P24" s="186"/>
    </row>
    <row r="25" spans="1:19" s="52" customFormat="1" ht="19.5" customHeight="1" x14ac:dyDescent="0.25">
      <c r="A25" s="296" t="s">
        <v>16</v>
      </c>
      <c r="B25" s="288"/>
      <c r="C25" s="244" t="s">
        <v>92</v>
      </c>
      <c r="D25" s="183" t="s">
        <v>3</v>
      </c>
      <c r="E25" s="184">
        <v>330</v>
      </c>
      <c r="F25" s="184"/>
      <c r="G25" s="184"/>
      <c r="H25" s="184"/>
      <c r="I25" s="184"/>
      <c r="J25" s="184"/>
      <c r="K25" s="185"/>
      <c r="L25" s="185"/>
      <c r="M25" s="185"/>
      <c r="N25" s="185"/>
      <c r="O25" s="185"/>
      <c r="P25" s="186"/>
    </row>
    <row r="26" spans="1:19" s="8" customFormat="1" ht="30" customHeight="1" x14ac:dyDescent="0.25">
      <c r="A26" s="314" t="s">
        <v>17</v>
      </c>
      <c r="B26" s="288"/>
      <c r="C26" s="244" t="s">
        <v>140</v>
      </c>
      <c r="D26" s="183" t="s">
        <v>0</v>
      </c>
      <c r="E26" s="184">
        <f>E28</f>
        <v>2496.9</v>
      </c>
      <c r="F26" s="184"/>
      <c r="G26" s="184"/>
      <c r="H26" s="184"/>
      <c r="I26" s="184"/>
      <c r="J26" s="184"/>
      <c r="K26" s="185"/>
      <c r="L26" s="185"/>
      <c r="M26" s="185"/>
      <c r="N26" s="185"/>
      <c r="O26" s="185"/>
      <c r="P26" s="186"/>
      <c r="Q26" s="13"/>
    </row>
    <row r="27" spans="1:19" s="8" customFormat="1" ht="30" x14ac:dyDescent="0.25">
      <c r="A27" s="296" t="s">
        <v>18</v>
      </c>
      <c r="B27" s="288"/>
      <c r="C27" s="244" t="s">
        <v>139</v>
      </c>
      <c r="D27" s="183" t="s">
        <v>0</v>
      </c>
      <c r="E27" s="184">
        <v>543</v>
      </c>
      <c r="F27" s="184"/>
      <c r="G27" s="184"/>
      <c r="H27" s="184"/>
      <c r="I27" s="184"/>
      <c r="J27" s="184"/>
      <c r="K27" s="185"/>
      <c r="L27" s="185"/>
      <c r="M27" s="185"/>
      <c r="N27" s="185"/>
      <c r="O27" s="185"/>
      <c r="P27" s="186"/>
      <c r="Q27" s="13"/>
    </row>
    <row r="28" spans="1:19" s="8" customFormat="1" ht="45" x14ac:dyDescent="0.25">
      <c r="A28" s="296" t="s">
        <v>70</v>
      </c>
      <c r="B28" s="288"/>
      <c r="C28" s="244" t="s">
        <v>93</v>
      </c>
      <c r="D28" s="183" t="s">
        <v>0</v>
      </c>
      <c r="E28" s="184">
        <f>E46+E51+E73</f>
        <v>2496.9</v>
      </c>
      <c r="F28" s="184"/>
      <c r="G28" s="184"/>
      <c r="H28" s="184"/>
      <c r="I28" s="184"/>
      <c r="J28" s="185"/>
      <c r="K28" s="185"/>
      <c r="L28" s="185"/>
      <c r="M28" s="185"/>
      <c r="N28" s="185"/>
      <c r="O28" s="185"/>
      <c r="P28" s="186"/>
      <c r="Q28" s="13"/>
    </row>
    <row r="29" spans="1:19" s="8" customFormat="1" ht="15" x14ac:dyDescent="0.25">
      <c r="A29" s="264"/>
      <c r="B29" s="252"/>
      <c r="C29" s="309" t="s">
        <v>353</v>
      </c>
      <c r="D29" s="242"/>
      <c r="E29" s="241"/>
      <c r="F29" s="241"/>
      <c r="G29" s="241"/>
      <c r="H29" s="245"/>
      <c r="I29" s="246"/>
      <c r="J29" s="245"/>
      <c r="K29" s="246"/>
      <c r="L29" s="246"/>
      <c r="M29" s="246"/>
      <c r="N29" s="246"/>
      <c r="O29" s="246"/>
      <c r="P29" s="262"/>
      <c r="Q29" s="2"/>
    </row>
    <row r="30" spans="1:19" ht="30" x14ac:dyDescent="0.25">
      <c r="A30" s="265" t="s">
        <v>19</v>
      </c>
      <c r="B30" s="210"/>
      <c r="C30" s="244" t="s">
        <v>41</v>
      </c>
      <c r="D30" s="242" t="s">
        <v>0</v>
      </c>
      <c r="E30" s="241">
        <v>1800</v>
      </c>
      <c r="F30" s="241"/>
      <c r="G30" s="241"/>
      <c r="H30" s="245"/>
      <c r="I30" s="245"/>
      <c r="J30" s="246"/>
      <c r="K30" s="246"/>
      <c r="L30" s="246"/>
      <c r="M30" s="246"/>
      <c r="N30" s="246"/>
      <c r="O30" s="246"/>
      <c r="P30" s="262"/>
      <c r="R30" s="26"/>
      <c r="S30" s="23"/>
    </row>
    <row r="31" spans="1:19" ht="45" x14ac:dyDescent="0.25">
      <c r="A31" s="265"/>
      <c r="B31" s="210"/>
      <c r="C31" s="255" t="s">
        <v>421</v>
      </c>
      <c r="D31" s="242" t="s">
        <v>0</v>
      </c>
      <c r="E31" s="241">
        <f>E30*1.07-E32</f>
        <v>1870</v>
      </c>
      <c r="F31" s="241"/>
      <c r="G31" s="241"/>
      <c r="H31" s="245"/>
      <c r="I31" s="246"/>
      <c r="J31" s="245"/>
      <c r="K31" s="246"/>
      <c r="L31" s="246"/>
      <c r="M31" s="246"/>
      <c r="N31" s="246"/>
      <c r="O31" s="311"/>
      <c r="P31" s="262"/>
    </row>
    <row r="32" spans="1:19" ht="30" x14ac:dyDescent="0.25">
      <c r="A32" s="265"/>
      <c r="B32" s="210"/>
      <c r="C32" s="255" t="s">
        <v>422</v>
      </c>
      <c r="D32" s="242" t="s">
        <v>0</v>
      </c>
      <c r="E32" s="241">
        <v>56</v>
      </c>
      <c r="F32" s="241"/>
      <c r="G32" s="241"/>
      <c r="H32" s="245"/>
      <c r="I32" s="246"/>
      <c r="J32" s="245"/>
      <c r="K32" s="246"/>
      <c r="L32" s="246"/>
      <c r="M32" s="246"/>
      <c r="N32" s="246"/>
      <c r="O32" s="246"/>
      <c r="P32" s="262"/>
    </row>
    <row r="33" spans="1:17" ht="30" x14ac:dyDescent="0.25">
      <c r="A33" s="265"/>
      <c r="B33" s="210"/>
      <c r="C33" s="255" t="s">
        <v>405</v>
      </c>
      <c r="D33" s="242" t="s">
        <v>4</v>
      </c>
      <c r="E33" s="241">
        <f>E30*5*1.1</f>
        <v>9900</v>
      </c>
      <c r="F33" s="241"/>
      <c r="G33" s="241"/>
      <c r="H33" s="245"/>
      <c r="I33" s="246"/>
      <c r="J33" s="245"/>
      <c r="K33" s="246"/>
      <c r="L33" s="246"/>
      <c r="M33" s="246"/>
      <c r="N33" s="246"/>
      <c r="O33" s="246"/>
      <c r="P33" s="262"/>
    </row>
    <row r="34" spans="1:17" ht="15" x14ac:dyDescent="0.25">
      <c r="A34" s="265"/>
      <c r="B34" s="210"/>
      <c r="C34" s="255" t="s">
        <v>63</v>
      </c>
      <c r="D34" s="242" t="s">
        <v>0</v>
      </c>
      <c r="E34" s="241">
        <f>E30</f>
        <v>1800</v>
      </c>
      <c r="F34" s="241"/>
      <c r="G34" s="241"/>
      <c r="H34" s="245"/>
      <c r="I34" s="246"/>
      <c r="J34" s="245"/>
      <c r="K34" s="246"/>
      <c r="L34" s="246"/>
      <c r="M34" s="246"/>
      <c r="N34" s="246"/>
      <c r="O34" s="246"/>
      <c r="P34" s="262"/>
    </row>
    <row r="35" spans="1:17" ht="15" x14ac:dyDescent="0.25">
      <c r="A35" s="265" t="s">
        <v>20</v>
      </c>
      <c r="B35" s="210"/>
      <c r="C35" s="244" t="s">
        <v>31</v>
      </c>
      <c r="D35" s="242" t="s">
        <v>0</v>
      </c>
      <c r="E35" s="241">
        <f>E30</f>
        <v>1800</v>
      </c>
      <c r="F35" s="241"/>
      <c r="G35" s="241"/>
      <c r="H35" s="245"/>
      <c r="I35" s="245"/>
      <c r="J35" s="245"/>
      <c r="K35" s="246"/>
      <c r="L35" s="246"/>
      <c r="M35" s="246"/>
      <c r="N35" s="246"/>
      <c r="O35" s="246"/>
      <c r="P35" s="262"/>
    </row>
    <row r="36" spans="1:17" ht="30" x14ac:dyDescent="0.25">
      <c r="A36" s="265"/>
      <c r="B36" s="210"/>
      <c r="C36" s="255" t="s">
        <v>406</v>
      </c>
      <c r="D36" s="242" t="s">
        <v>0</v>
      </c>
      <c r="E36" s="241">
        <f>E35*1.25</f>
        <v>2250</v>
      </c>
      <c r="F36" s="241"/>
      <c r="G36" s="241"/>
      <c r="H36" s="245"/>
      <c r="I36" s="245"/>
      <c r="J36" s="245"/>
      <c r="K36" s="246"/>
      <c r="L36" s="246"/>
      <c r="M36" s="246"/>
      <c r="N36" s="246"/>
      <c r="O36" s="246"/>
      <c r="P36" s="262"/>
    </row>
    <row r="37" spans="1:17" ht="15" x14ac:dyDescent="0.25">
      <c r="A37" s="265"/>
      <c r="B37" s="210"/>
      <c r="C37" s="255" t="s">
        <v>407</v>
      </c>
      <c r="D37" s="242" t="s">
        <v>4</v>
      </c>
      <c r="E37" s="241">
        <f>E35*6*1.1</f>
        <v>11880.000000000002</v>
      </c>
      <c r="F37" s="241"/>
      <c r="G37" s="241"/>
      <c r="H37" s="245"/>
      <c r="I37" s="245"/>
      <c r="J37" s="245"/>
      <c r="K37" s="246"/>
      <c r="L37" s="246"/>
      <c r="M37" s="246"/>
      <c r="N37" s="246"/>
      <c r="O37" s="246"/>
      <c r="P37" s="262"/>
    </row>
    <row r="38" spans="1:17" ht="30" x14ac:dyDescent="0.25">
      <c r="A38" s="265"/>
      <c r="B38" s="210"/>
      <c r="C38" s="255" t="s">
        <v>394</v>
      </c>
      <c r="D38" s="242" t="s">
        <v>0</v>
      </c>
      <c r="E38" s="241">
        <f>E35</f>
        <v>1800</v>
      </c>
      <c r="F38" s="241"/>
      <c r="G38" s="241"/>
      <c r="H38" s="245"/>
      <c r="I38" s="245"/>
      <c r="J38" s="245"/>
      <c r="K38" s="246"/>
      <c r="L38" s="246"/>
      <c r="M38" s="246"/>
      <c r="N38" s="246"/>
      <c r="O38" s="246"/>
      <c r="P38" s="262"/>
    </row>
    <row r="39" spans="1:17" ht="30" x14ac:dyDescent="0.25">
      <c r="A39" s="265" t="s">
        <v>21</v>
      </c>
      <c r="B39" s="210"/>
      <c r="C39" s="244" t="s">
        <v>159</v>
      </c>
      <c r="D39" s="242" t="s">
        <v>0</v>
      </c>
      <c r="E39" s="241">
        <v>296</v>
      </c>
      <c r="F39" s="241"/>
      <c r="G39" s="241"/>
      <c r="H39" s="245"/>
      <c r="I39" s="245"/>
      <c r="J39" s="245"/>
      <c r="K39" s="246"/>
      <c r="L39" s="246"/>
      <c r="M39" s="246"/>
      <c r="N39" s="246"/>
      <c r="O39" s="246"/>
      <c r="P39" s="262"/>
    </row>
    <row r="40" spans="1:17" ht="31.5" customHeight="1" x14ac:dyDescent="0.25">
      <c r="A40" s="265"/>
      <c r="B40" s="210"/>
      <c r="C40" s="255" t="s">
        <v>406</v>
      </c>
      <c r="D40" s="242" t="s">
        <v>0</v>
      </c>
      <c r="E40" s="241">
        <f>E39*1.25</f>
        <v>370</v>
      </c>
      <c r="F40" s="241"/>
      <c r="G40" s="241"/>
      <c r="H40" s="245"/>
      <c r="I40" s="245"/>
      <c r="J40" s="245"/>
      <c r="K40" s="246"/>
      <c r="L40" s="246"/>
      <c r="M40" s="246"/>
      <c r="N40" s="246"/>
      <c r="O40" s="246"/>
      <c r="P40" s="262"/>
    </row>
    <row r="41" spans="1:17" ht="15" x14ac:dyDescent="0.25">
      <c r="A41" s="265"/>
      <c r="B41" s="210"/>
      <c r="C41" s="255" t="s">
        <v>423</v>
      </c>
      <c r="D41" s="242" t="s">
        <v>4</v>
      </c>
      <c r="E41" s="241">
        <f>E39*6*1.1</f>
        <v>1953.6000000000001</v>
      </c>
      <c r="F41" s="241"/>
      <c r="G41" s="241"/>
      <c r="H41" s="245"/>
      <c r="I41" s="245"/>
      <c r="J41" s="245"/>
      <c r="K41" s="246"/>
      <c r="L41" s="246"/>
      <c r="M41" s="246"/>
      <c r="N41" s="246"/>
      <c r="O41" s="246"/>
      <c r="P41" s="262"/>
    </row>
    <row r="42" spans="1:17" ht="45" x14ac:dyDescent="0.25">
      <c r="A42" s="265"/>
      <c r="B42" s="210"/>
      <c r="C42" s="255" t="s">
        <v>424</v>
      </c>
      <c r="D42" s="242" t="s">
        <v>0</v>
      </c>
      <c r="E42" s="241">
        <f>E39</f>
        <v>296</v>
      </c>
      <c r="F42" s="241"/>
      <c r="G42" s="241"/>
      <c r="H42" s="245"/>
      <c r="I42" s="245"/>
      <c r="J42" s="245"/>
      <c r="K42" s="246"/>
      <c r="L42" s="246"/>
      <c r="M42" s="246"/>
      <c r="N42" s="246"/>
      <c r="O42" s="246"/>
      <c r="P42" s="262"/>
    </row>
    <row r="43" spans="1:17" ht="15" x14ac:dyDescent="0.25">
      <c r="A43" s="265" t="s">
        <v>30</v>
      </c>
      <c r="B43" s="210"/>
      <c r="C43" s="244" t="s">
        <v>60</v>
      </c>
      <c r="D43" s="242" t="s">
        <v>0</v>
      </c>
      <c r="E43" s="241">
        <f>E35</f>
        <v>1800</v>
      </c>
      <c r="F43" s="241"/>
      <c r="G43" s="241"/>
      <c r="H43" s="245"/>
      <c r="I43" s="245"/>
      <c r="J43" s="245"/>
      <c r="K43" s="246"/>
      <c r="L43" s="246"/>
      <c r="M43" s="246"/>
      <c r="N43" s="246"/>
      <c r="O43" s="246"/>
      <c r="P43" s="262"/>
    </row>
    <row r="44" spans="1:17" ht="30" x14ac:dyDescent="0.25">
      <c r="A44" s="265"/>
      <c r="B44" s="210"/>
      <c r="C44" s="255" t="s">
        <v>425</v>
      </c>
      <c r="D44" s="242" t="s">
        <v>4</v>
      </c>
      <c r="E44" s="241">
        <f>E43*3*1.1</f>
        <v>5940.0000000000009</v>
      </c>
      <c r="F44" s="241"/>
      <c r="G44" s="241"/>
      <c r="H44" s="245"/>
      <c r="I44" s="245"/>
      <c r="J44" s="245"/>
      <c r="K44" s="246"/>
      <c r="L44" s="246"/>
      <c r="M44" s="246"/>
      <c r="N44" s="246"/>
      <c r="O44" s="246"/>
      <c r="P44" s="262"/>
    </row>
    <row r="45" spans="1:17" ht="15" x14ac:dyDescent="0.25">
      <c r="A45" s="265"/>
      <c r="B45" s="210"/>
      <c r="C45" s="255" t="s">
        <v>45</v>
      </c>
      <c r="D45" s="242" t="s">
        <v>0</v>
      </c>
      <c r="E45" s="241">
        <f>E43</f>
        <v>1800</v>
      </c>
      <c r="F45" s="241"/>
      <c r="G45" s="241"/>
      <c r="H45" s="245"/>
      <c r="I45" s="245"/>
      <c r="J45" s="245"/>
      <c r="K45" s="246"/>
      <c r="L45" s="246"/>
      <c r="M45" s="246"/>
      <c r="N45" s="246"/>
      <c r="O45" s="246"/>
      <c r="P45" s="262"/>
    </row>
    <row r="46" spans="1:17" ht="30" x14ac:dyDescent="0.25">
      <c r="A46" s="265" t="s">
        <v>97</v>
      </c>
      <c r="B46" s="210"/>
      <c r="C46" s="244" t="s">
        <v>87</v>
      </c>
      <c r="D46" s="242" t="s">
        <v>0</v>
      </c>
      <c r="E46" s="241">
        <f>E35</f>
        <v>1800</v>
      </c>
      <c r="F46" s="241"/>
      <c r="G46" s="241"/>
      <c r="H46" s="245"/>
      <c r="I46" s="245"/>
      <c r="J46" s="245"/>
      <c r="K46" s="246"/>
      <c r="L46" s="246"/>
      <c r="M46" s="246"/>
      <c r="N46" s="246"/>
      <c r="O46" s="246"/>
      <c r="P46" s="262"/>
    </row>
    <row r="47" spans="1:17" ht="15" x14ac:dyDescent="0.25">
      <c r="A47" s="265"/>
      <c r="B47" s="210"/>
      <c r="C47" s="255" t="s">
        <v>141</v>
      </c>
      <c r="D47" s="242" t="s">
        <v>4</v>
      </c>
      <c r="E47" s="241">
        <f>E45*0.15*1.2</f>
        <v>324</v>
      </c>
      <c r="F47" s="241"/>
      <c r="G47" s="241"/>
      <c r="H47" s="245"/>
      <c r="I47" s="245"/>
      <c r="J47" s="245"/>
      <c r="K47" s="246"/>
      <c r="L47" s="246"/>
      <c r="M47" s="246"/>
      <c r="N47" s="246"/>
      <c r="O47" s="246"/>
      <c r="P47" s="262"/>
      <c r="Q47" s="8"/>
    </row>
    <row r="48" spans="1:17" ht="30" x14ac:dyDescent="0.25">
      <c r="A48" s="265"/>
      <c r="B48" s="210"/>
      <c r="C48" s="255" t="s">
        <v>426</v>
      </c>
      <c r="D48" s="242" t="s">
        <v>4</v>
      </c>
      <c r="E48" s="241">
        <f>E46*0.5*1.2</f>
        <v>1080</v>
      </c>
      <c r="F48" s="241"/>
      <c r="G48" s="241"/>
      <c r="H48" s="245"/>
      <c r="I48" s="245"/>
      <c r="J48" s="245"/>
      <c r="K48" s="246"/>
      <c r="L48" s="246"/>
      <c r="M48" s="246"/>
      <c r="N48" s="246"/>
      <c r="O48" s="246"/>
      <c r="P48" s="262"/>
      <c r="Q48" s="8"/>
    </row>
    <row r="49" spans="1:17" ht="15" x14ac:dyDescent="0.25">
      <c r="A49" s="265"/>
      <c r="B49" s="210"/>
      <c r="C49" s="255" t="s">
        <v>46</v>
      </c>
      <c r="D49" s="242" t="s">
        <v>0</v>
      </c>
      <c r="E49" s="241">
        <f>E46</f>
        <v>1800</v>
      </c>
      <c r="F49" s="241"/>
      <c r="G49" s="241"/>
      <c r="H49" s="245"/>
      <c r="I49" s="245"/>
      <c r="J49" s="245"/>
      <c r="K49" s="246"/>
      <c r="L49" s="246"/>
      <c r="M49" s="246"/>
      <c r="N49" s="246"/>
      <c r="O49" s="246"/>
      <c r="P49" s="262"/>
    </row>
    <row r="50" spans="1:17" s="8" customFormat="1" ht="15" x14ac:dyDescent="0.25">
      <c r="A50" s="264"/>
      <c r="B50" s="252"/>
      <c r="C50" s="309" t="s">
        <v>354</v>
      </c>
      <c r="D50" s="242"/>
      <c r="E50" s="241"/>
      <c r="F50" s="241"/>
      <c r="G50" s="241"/>
      <c r="H50" s="245"/>
      <c r="I50" s="245"/>
      <c r="J50" s="245"/>
      <c r="K50" s="245"/>
      <c r="L50" s="245"/>
      <c r="M50" s="245"/>
      <c r="N50" s="246"/>
      <c r="O50" s="246"/>
      <c r="P50" s="262"/>
    </row>
    <row r="51" spans="1:17" ht="15" x14ac:dyDescent="0.25">
      <c r="A51" s="265" t="s">
        <v>22</v>
      </c>
      <c r="B51" s="210"/>
      <c r="C51" s="244" t="s">
        <v>64</v>
      </c>
      <c r="D51" s="242" t="s">
        <v>0</v>
      </c>
      <c r="E51" s="241">
        <v>286.89999999999998</v>
      </c>
      <c r="F51" s="241"/>
      <c r="G51" s="241"/>
      <c r="H51" s="245"/>
      <c r="I51" s="245"/>
      <c r="J51" s="246"/>
      <c r="K51" s="246"/>
      <c r="L51" s="246"/>
      <c r="M51" s="246"/>
      <c r="N51" s="246"/>
      <c r="O51" s="246"/>
      <c r="P51" s="262"/>
    </row>
    <row r="52" spans="1:17" ht="30" x14ac:dyDescent="0.25">
      <c r="A52" s="265"/>
      <c r="B52" s="210"/>
      <c r="C52" s="255" t="s">
        <v>142</v>
      </c>
      <c r="D52" s="242" t="s">
        <v>0</v>
      </c>
      <c r="E52" s="241">
        <f>E51*1.07</f>
        <v>306.983</v>
      </c>
      <c r="F52" s="241"/>
      <c r="G52" s="241"/>
      <c r="H52" s="245"/>
      <c r="I52" s="245"/>
      <c r="J52" s="246"/>
      <c r="K52" s="246"/>
      <c r="L52" s="246"/>
      <c r="M52" s="246"/>
      <c r="N52" s="246"/>
      <c r="O52" s="246"/>
      <c r="P52" s="262"/>
    </row>
    <row r="53" spans="1:17" ht="15" customHeight="1" x14ac:dyDescent="0.25">
      <c r="A53" s="265"/>
      <c r="B53" s="210"/>
      <c r="C53" s="255" t="s">
        <v>427</v>
      </c>
      <c r="D53" s="242" t="s">
        <v>4</v>
      </c>
      <c r="E53" s="241">
        <f>E51*4*1.1</f>
        <v>1262.3599999999999</v>
      </c>
      <c r="F53" s="241"/>
      <c r="G53" s="241"/>
      <c r="H53" s="245"/>
      <c r="I53" s="245"/>
      <c r="J53" s="246"/>
      <c r="K53" s="246"/>
      <c r="L53" s="246"/>
      <c r="M53" s="246"/>
      <c r="N53" s="246"/>
      <c r="O53" s="246"/>
      <c r="P53" s="262"/>
    </row>
    <row r="54" spans="1:17" ht="30" x14ac:dyDescent="0.25">
      <c r="A54" s="265"/>
      <c r="B54" s="210"/>
      <c r="C54" s="255" t="s">
        <v>48</v>
      </c>
      <c r="D54" s="242" t="s">
        <v>0</v>
      </c>
      <c r="E54" s="241">
        <f>E51</f>
        <v>286.89999999999998</v>
      </c>
      <c r="F54" s="241"/>
      <c r="G54" s="241"/>
      <c r="H54" s="245"/>
      <c r="I54" s="245"/>
      <c r="J54" s="246"/>
      <c r="K54" s="246"/>
      <c r="L54" s="246"/>
      <c r="M54" s="246"/>
      <c r="N54" s="246"/>
      <c r="O54" s="246"/>
      <c r="P54" s="262"/>
    </row>
    <row r="55" spans="1:17" ht="15" x14ac:dyDescent="0.25">
      <c r="A55" s="265" t="s">
        <v>23</v>
      </c>
      <c r="B55" s="210"/>
      <c r="C55" s="244" t="s">
        <v>31</v>
      </c>
      <c r="D55" s="242" t="s">
        <v>0</v>
      </c>
      <c r="E55" s="241">
        <f>E51</f>
        <v>286.89999999999998</v>
      </c>
      <c r="F55" s="241"/>
      <c r="G55" s="241"/>
      <c r="H55" s="245"/>
      <c r="I55" s="245"/>
      <c r="J55" s="245"/>
      <c r="K55" s="246"/>
      <c r="L55" s="246"/>
      <c r="M55" s="246"/>
      <c r="N55" s="246"/>
      <c r="O55" s="246"/>
      <c r="P55" s="262"/>
    </row>
    <row r="56" spans="1:17" ht="30" x14ac:dyDescent="0.25">
      <c r="A56" s="265"/>
      <c r="B56" s="210"/>
      <c r="C56" s="255" t="s">
        <v>406</v>
      </c>
      <c r="D56" s="242" t="s">
        <v>0</v>
      </c>
      <c r="E56" s="241">
        <f>E55*1.25</f>
        <v>358.625</v>
      </c>
      <c r="F56" s="241"/>
      <c r="G56" s="241"/>
      <c r="H56" s="245"/>
      <c r="I56" s="245"/>
      <c r="J56" s="245"/>
      <c r="K56" s="246"/>
      <c r="L56" s="246"/>
      <c r="M56" s="246"/>
      <c r="N56" s="246"/>
      <c r="O56" s="246"/>
      <c r="P56" s="262"/>
    </row>
    <row r="57" spans="1:17" ht="15.75" customHeight="1" x14ac:dyDescent="0.25">
      <c r="A57" s="265"/>
      <c r="B57" s="210"/>
      <c r="C57" s="255" t="s">
        <v>427</v>
      </c>
      <c r="D57" s="242" t="s">
        <v>4</v>
      </c>
      <c r="E57" s="241">
        <f>E55*6*1.1</f>
        <v>1893.54</v>
      </c>
      <c r="F57" s="241"/>
      <c r="G57" s="241"/>
      <c r="H57" s="245"/>
      <c r="I57" s="245"/>
      <c r="J57" s="245"/>
      <c r="K57" s="246"/>
      <c r="L57" s="246"/>
      <c r="M57" s="246"/>
      <c r="N57" s="246"/>
      <c r="O57" s="246"/>
      <c r="P57" s="262"/>
    </row>
    <row r="58" spans="1:17" ht="45" x14ac:dyDescent="0.25">
      <c r="A58" s="265"/>
      <c r="B58" s="210"/>
      <c r="C58" s="255" t="s">
        <v>424</v>
      </c>
      <c r="D58" s="242" t="s">
        <v>0</v>
      </c>
      <c r="E58" s="241">
        <f>E55</f>
        <v>286.89999999999998</v>
      </c>
      <c r="F58" s="241"/>
      <c r="G58" s="241"/>
      <c r="H58" s="245"/>
      <c r="I58" s="245"/>
      <c r="J58" s="245"/>
      <c r="K58" s="246"/>
      <c r="L58" s="246"/>
      <c r="M58" s="246"/>
      <c r="N58" s="246"/>
      <c r="O58" s="246"/>
      <c r="P58" s="262"/>
    </row>
    <row r="59" spans="1:17" ht="15" x14ac:dyDescent="0.25">
      <c r="A59" s="265" t="s">
        <v>24</v>
      </c>
      <c r="B59" s="210"/>
      <c r="C59" s="244" t="s">
        <v>35</v>
      </c>
      <c r="D59" s="242" t="s">
        <v>0</v>
      </c>
      <c r="E59" s="241">
        <v>185</v>
      </c>
      <c r="F59" s="241"/>
      <c r="G59" s="241"/>
      <c r="H59" s="245"/>
      <c r="I59" s="245"/>
      <c r="J59" s="245"/>
      <c r="K59" s="246"/>
      <c r="L59" s="246"/>
      <c r="M59" s="246"/>
      <c r="N59" s="246"/>
      <c r="O59" s="246"/>
      <c r="P59" s="262"/>
      <c r="Q59" s="50"/>
    </row>
    <row r="60" spans="1:17" ht="15" x14ac:dyDescent="0.25">
      <c r="A60" s="265"/>
      <c r="B60" s="210"/>
      <c r="C60" s="255" t="s">
        <v>141</v>
      </c>
      <c r="D60" s="242" t="s">
        <v>4</v>
      </c>
      <c r="E60" s="241">
        <f>E59*0.15*1.2</f>
        <v>33.299999999999997</v>
      </c>
      <c r="F60" s="241"/>
      <c r="G60" s="241"/>
      <c r="H60" s="245"/>
      <c r="I60" s="245"/>
      <c r="J60" s="245"/>
      <c r="K60" s="246"/>
      <c r="L60" s="246"/>
      <c r="M60" s="246"/>
      <c r="N60" s="246"/>
      <c r="O60" s="246"/>
      <c r="P60" s="262"/>
      <c r="Q60" s="8"/>
    </row>
    <row r="61" spans="1:17" ht="30" x14ac:dyDescent="0.25">
      <c r="A61" s="265"/>
      <c r="B61" s="210"/>
      <c r="C61" s="255" t="s">
        <v>426</v>
      </c>
      <c r="D61" s="242" t="s">
        <v>11</v>
      </c>
      <c r="E61" s="241">
        <f>E59*0.45*1.2</f>
        <v>99.899999999999991</v>
      </c>
      <c r="F61" s="241"/>
      <c r="G61" s="241"/>
      <c r="H61" s="245"/>
      <c r="I61" s="245"/>
      <c r="J61" s="245"/>
      <c r="K61" s="246"/>
      <c r="L61" s="246"/>
      <c r="M61" s="246"/>
      <c r="N61" s="246"/>
      <c r="O61" s="246"/>
      <c r="P61" s="262"/>
      <c r="Q61" s="50"/>
    </row>
    <row r="62" spans="1:17" ht="15" x14ac:dyDescent="0.25">
      <c r="A62" s="265"/>
      <c r="B62" s="210"/>
      <c r="C62" s="255" t="s">
        <v>46</v>
      </c>
      <c r="D62" s="242" t="s">
        <v>0</v>
      </c>
      <c r="E62" s="241">
        <f>E59</f>
        <v>185</v>
      </c>
      <c r="F62" s="241"/>
      <c r="G62" s="241"/>
      <c r="H62" s="245"/>
      <c r="I62" s="245"/>
      <c r="J62" s="245"/>
      <c r="K62" s="246"/>
      <c r="L62" s="246"/>
      <c r="M62" s="246"/>
      <c r="N62" s="246"/>
      <c r="O62" s="246"/>
      <c r="P62" s="262"/>
    </row>
    <row r="63" spans="1:17" s="8" customFormat="1" ht="15" x14ac:dyDescent="0.25">
      <c r="A63" s="264"/>
      <c r="B63" s="252"/>
      <c r="C63" s="309" t="s">
        <v>355</v>
      </c>
      <c r="D63" s="242"/>
      <c r="E63" s="241"/>
      <c r="F63" s="241"/>
      <c r="G63" s="241"/>
      <c r="H63" s="245"/>
      <c r="I63" s="245"/>
      <c r="J63" s="245"/>
      <c r="K63" s="245"/>
      <c r="L63" s="245"/>
      <c r="M63" s="245"/>
      <c r="N63" s="246"/>
      <c r="O63" s="246"/>
      <c r="P63" s="262"/>
    </row>
    <row r="64" spans="1:17" ht="45" customHeight="1" x14ac:dyDescent="0.25">
      <c r="A64" s="265" t="s">
        <v>25</v>
      </c>
      <c r="B64" s="210"/>
      <c r="C64" s="244" t="s">
        <v>212</v>
      </c>
      <c r="D64" s="183" t="s">
        <v>0</v>
      </c>
      <c r="E64" s="184">
        <f>E24</f>
        <v>105</v>
      </c>
      <c r="F64" s="184"/>
      <c r="G64" s="184"/>
      <c r="H64" s="197"/>
      <c r="I64" s="184"/>
      <c r="J64" s="197"/>
      <c r="K64" s="185"/>
      <c r="L64" s="185"/>
      <c r="M64" s="185"/>
      <c r="N64" s="185"/>
      <c r="O64" s="185"/>
      <c r="P64" s="186"/>
    </row>
    <row r="65" spans="1:17" ht="30" x14ac:dyDescent="0.25">
      <c r="A65" s="265"/>
      <c r="B65" s="210"/>
      <c r="C65" s="255" t="s">
        <v>94</v>
      </c>
      <c r="D65" s="183" t="s">
        <v>1</v>
      </c>
      <c r="E65" s="184">
        <f>E64*0.3*1.2</f>
        <v>37.799999999999997</v>
      </c>
      <c r="F65" s="184"/>
      <c r="G65" s="184"/>
      <c r="H65" s="197"/>
      <c r="I65" s="197"/>
      <c r="J65" s="197"/>
      <c r="K65" s="185"/>
      <c r="L65" s="185"/>
      <c r="M65" s="185"/>
      <c r="N65" s="185"/>
      <c r="O65" s="185"/>
      <c r="P65" s="186"/>
    </row>
    <row r="66" spans="1:17" ht="15" x14ac:dyDescent="0.25">
      <c r="A66" s="265"/>
      <c r="B66" s="210"/>
      <c r="C66" s="255" t="s">
        <v>340</v>
      </c>
      <c r="D66" s="183" t="s">
        <v>1</v>
      </c>
      <c r="E66" s="184">
        <f>E64*0.15*1.05</f>
        <v>16.537500000000001</v>
      </c>
      <c r="F66" s="184"/>
      <c r="G66" s="184"/>
      <c r="H66" s="197"/>
      <c r="I66" s="197"/>
      <c r="J66" s="197"/>
      <c r="K66" s="185"/>
      <c r="L66" s="185"/>
      <c r="M66" s="185"/>
      <c r="N66" s="185"/>
      <c r="O66" s="185"/>
      <c r="P66" s="186"/>
    </row>
    <row r="67" spans="1:17" ht="15" x14ac:dyDescent="0.25">
      <c r="A67" s="265"/>
      <c r="B67" s="210"/>
      <c r="C67" s="255" t="s">
        <v>95</v>
      </c>
      <c r="D67" s="183" t="s">
        <v>1</v>
      </c>
      <c r="E67" s="184">
        <f>E64*0.05*1.2</f>
        <v>6.3</v>
      </c>
      <c r="F67" s="184"/>
      <c r="G67" s="184"/>
      <c r="H67" s="197"/>
      <c r="I67" s="197"/>
      <c r="J67" s="197"/>
      <c r="K67" s="185"/>
      <c r="L67" s="185"/>
      <c r="M67" s="185"/>
      <c r="N67" s="185"/>
      <c r="O67" s="185"/>
      <c r="P67" s="186"/>
    </row>
    <row r="68" spans="1:17" ht="15" x14ac:dyDescent="0.25">
      <c r="A68" s="265"/>
      <c r="B68" s="210"/>
      <c r="C68" s="255" t="s">
        <v>389</v>
      </c>
      <c r="D68" s="183" t="s">
        <v>0</v>
      </c>
      <c r="E68" s="184">
        <f>E64*1.1</f>
        <v>115.50000000000001</v>
      </c>
      <c r="F68" s="184"/>
      <c r="G68" s="184"/>
      <c r="H68" s="197"/>
      <c r="I68" s="197"/>
      <c r="J68" s="197"/>
      <c r="K68" s="185"/>
      <c r="L68" s="185"/>
      <c r="M68" s="185"/>
      <c r="N68" s="185"/>
      <c r="O68" s="185"/>
      <c r="P68" s="186"/>
    </row>
    <row r="69" spans="1:17" ht="30.75" customHeight="1" x14ac:dyDescent="0.25">
      <c r="A69" s="265" t="s">
        <v>26</v>
      </c>
      <c r="B69" s="210"/>
      <c r="C69" s="244" t="s">
        <v>96</v>
      </c>
      <c r="D69" s="183" t="s">
        <v>3</v>
      </c>
      <c r="E69" s="184">
        <v>150</v>
      </c>
      <c r="F69" s="184"/>
      <c r="G69" s="184"/>
      <c r="H69" s="197"/>
      <c r="I69" s="184"/>
      <c r="J69" s="197"/>
      <c r="K69" s="185"/>
      <c r="L69" s="185"/>
      <c r="M69" s="185"/>
      <c r="N69" s="185"/>
      <c r="O69" s="185"/>
      <c r="P69" s="186"/>
    </row>
    <row r="70" spans="1:17" ht="30" x14ac:dyDescent="0.25">
      <c r="A70" s="265"/>
      <c r="B70" s="210"/>
      <c r="C70" s="255" t="s">
        <v>85</v>
      </c>
      <c r="D70" s="183" t="s">
        <v>3</v>
      </c>
      <c r="E70" s="184">
        <f>E69*1.05</f>
        <v>157.5</v>
      </c>
      <c r="F70" s="184"/>
      <c r="G70" s="184"/>
      <c r="H70" s="197"/>
      <c r="I70" s="197"/>
      <c r="J70" s="197"/>
      <c r="K70" s="185"/>
      <c r="L70" s="185"/>
      <c r="M70" s="185"/>
      <c r="N70" s="185"/>
      <c r="O70" s="185"/>
      <c r="P70" s="186"/>
    </row>
    <row r="71" spans="1:17" ht="15" x14ac:dyDescent="0.25">
      <c r="A71" s="265"/>
      <c r="B71" s="210"/>
      <c r="C71" s="255" t="s">
        <v>86</v>
      </c>
      <c r="D71" s="183" t="s">
        <v>1</v>
      </c>
      <c r="E71" s="184">
        <f>E69*0.2*0.1</f>
        <v>3</v>
      </c>
      <c r="F71" s="184"/>
      <c r="G71" s="184"/>
      <c r="H71" s="197"/>
      <c r="I71" s="197"/>
      <c r="J71" s="197"/>
      <c r="K71" s="185"/>
      <c r="L71" s="185"/>
      <c r="M71" s="185"/>
      <c r="N71" s="185"/>
      <c r="O71" s="185"/>
      <c r="P71" s="186"/>
    </row>
    <row r="72" spans="1:17" s="8" customFormat="1" ht="15" x14ac:dyDescent="0.25">
      <c r="A72" s="264"/>
      <c r="B72" s="252"/>
      <c r="C72" s="309" t="s">
        <v>356</v>
      </c>
      <c r="D72" s="242"/>
      <c r="E72" s="241"/>
      <c r="F72" s="241"/>
      <c r="G72" s="241"/>
      <c r="H72" s="245"/>
      <c r="I72" s="245"/>
      <c r="J72" s="246"/>
      <c r="K72" s="246"/>
      <c r="L72" s="246"/>
      <c r="M72" s="246"/>
      <c r="N72" s="246"/>
      <c r="O72" s="246"/>
      <c r="P72" s="262"/>
      <c r="Q72" s="11"/>
    </row>
    <row r="73" spans="1:17" ht="30" x14ac:dyDescent="0.25">
      <c r="A73" s="265" t="s">
        <v>28</v>
      </c>
      <c r="B73" s="210"/>
      <c r="C73" s="244" t="s">
        <v>65</v>
      </c>
      <c r="D73" s="242" t="s">
        <v>0</v>
      </c>
      <c r="E73" s="241">
        <v>410</v>
      </c>
      <c r="F73" s="241"/>
      <c r="G73" s="241"/>
      <c r="H73" s="245"/>
      <c r="I73" s="245"/>
      <c r="J73" s="246"/>
      <c r="K73" s="246"/>
      <c r="L73" s="246"/>
      <c r="M73" s="246"/>
      <c r="N73" s="246"/>
      <c r="O73" s="246"/>
      <c r="P73" s="262"/>
    </row>
    <row r="74" spans="1:17" ht="45" x14ac:dyDescent="0.25">
      <c r="A74" s="265"/>
      <c r="B74" s="210"/>
      <c r="C74" s="255" t="s">
        <v>428</v>
      </c>
      <c r="D74" s="242" t="s">
        <v>0</v>
      </c>
      <c r="E74" s="241">
        <f>E73*1.05</f>
        <v>430.5</v>
      </c>
      <c r="F74" s="241"/>
      <c r="G74" s="241"/>
      <c r="H74" s="245"/>
      <c r="I74" s="245"/>
      <c r="J74" s="246"/>
      <c r="K74" s="246"/>
      <c r="L74" s="246"/>
      <c r="M74" s="246"/>
      <c r="N74" s="246"/>
      <c r="O74" s="246"/>
      <c r="P74" s="262"/>
    </row>
    <row r="75" spans="1:17" ht="30" x14ac:dyDescent="0.25">
      <c r="A75" s="265"/>
      <c r="B75" s="210"/>
      <c r="C75" s="255" t="s">
        <v>405</v>
      </c>
      <c r="D75" s="242" t="s">
        <v>4</v>
      </c>
      <c r="E75" s="241">
        <f>E73*4*1.1</f>
        <v>1804.0000000000002</v>
      </c>
      <c r="F75" s="241"/>
      <c r="G75" s="241"/>
      <c r="H75" s="245"/>
      <c r="I75" s="245"/>
      <c r="J75" s="246"/>
      <c r="K75" s="246"/>
      <c r="L75" s="246"/>
      <c r="M75" s="246"/>
      <c r="N75" s="246"/>
      <c r="O75" s="246"/>
      <c r="P75" s="262"/>
    </row>
    <row r="76" spans="1:17" ht="15" x14ac:dyDescent="0.25">
      <c r="A76" s="265"/>
      <c r="B76" s="210"/>
      <c r="C76" s="255" t="s">
        <v>44</v>
      </c>
      <c r="D76" s="242" t="s">
        <v>0</v>
      </c>
      <c r="E76" s="241">
        <f>E73</f>
        <v>410</v>
      </c>
      <c r="F76" s="241"/>
      <c r="G76" s="241"/>
      <c r="H76" s="245"/>
      <c r="I76" s="246"/>
      <c r="J76" s="246"/>
      <c r="K76" s="246"/>
      <c r="L76" s="246"/>
      <c r="M76" s="246"/>
      <c r="N76" s="246"/>
      <c r="O76" s="246"/>
      <c r="P76" s="262"/>
    </row>
    <row r="77" spans="1:17" ht="30" x14ac:dyDescent="0.25">
      <c r="A77" s="265" t="s">
        <v>29</v>
      </c>
      <c r="B77" s="210"/>
      <c r="C77" s="244" t="s">
        <v>66</v>
      </c>
      <c r="D77" s="242" t="s">
        <v>0</v>
      </c>
      <c r="E77" s="241">
        <f>E73</f>
        <v>410</v>
      </c>
      <c r="F77" s="241"/>
      <c r="G77" s="241"/>
      <c r="H77" s="245"/>
      <c r="I77" s="245"/>
      <c r="J77" s="245"/>
      <c r="K77" s="246"/>
      <c r="L77" s="246"/>
      <c r="M77" s="246"/>
      <c r="N77" s="246"/>
      <c r="O77" s="246"/>
      <c r="P77" s="262"/>
    </row>
    <row r="78" spans="1:17" ht="30" x14ac:dyDescent="0.25">
      <c r="A78" s="265"/>
      <c r="B78" s="210"/>
      <c r="C78" s="255" t="s">
        <v>406</v>
      </c>
      <c r="D78" s="242" t="s">
        <v>0</v>
      </c>
      <c r="E78" s="241">
        <f>E77*1.25</f>
        <v>512.5</v>
      </c>
      <c r="F78" s="241"/>
      <c r="G78" s="241"/>
      <c r="H78" s="245"/>
      <c r="I78" s="245"/>
      <c r="J78" s="245"/>
      <c r="K78" s="246"/>
      <c r="L78" s="246"/>
      <c r="M78" s="246"/>
      <c r="N78" s="246"/>
      <c r="O78" s="246"/>
      <c r="P78" s="262"/>
    </row>
    <row r="79" spans="1:17" ht="30" x14ac:dyDescent="0.25">
      <c r="A79" s="265"/>
      <c r="B79" s="210"/>
      <c r="C79" s="255" t="s">
        <v>405</v>
      </c>
      <c r="D79" s="242" t="s">
        <v>4</v>
      </c>
      <c r="E79" s="241">
        <f>E77*6*1.1</f>
        <v>2706</v>
      </c>
      <c r="F79" s="241"/>
      <c r="G79" s="241"/>
      <c r="H79" s="245"/>
      <c r="I79" s="245"/>
      <c r="J79" s="245"/>
      <c r="K79" s="246"/>
      <c r="L79" s="246"/>
      <c r="M79" s="246"/>
      <c r="N79" s="246"/>
      <c r="O79" s="246"/>
      <c r="P79" s="262"/>
    </row>
    <row r="80" spans="1:17" ht="30" x14ac:dyDescent="0.25">
      <c r="A80" s="265"/>
      <c r="B80" s="210"/>
      <c r="C80" s="255" t="s">
        <v>429</v>
      </c>
      <c r="D80" s="242" t="s">
        <v>0</v>
      </c>
      <c r="E80" s="241">
        <f>E77</f>
        <v>410</v>
      </c>
      <c r="F80" s="241"/>
      <c r="G80" s="241"/>
      <c r="H80" s="245"/>
      <c r="I80" s="245"/>
      <c r="J80" s="245"/>
      <c r="K80" s="246"/>
      <c r="L80" s="246"/>
      <c r="M80" s="246"/>
      <c r="N80" s="246"/>
      <c r="O80" s="246"/>
      <c r="P80" s="262"/>
    </row>
    <row r="81" spans="1:19" ht="15" x14ac:dyDescent="0.25">
      <c r="A81" s="265" t="s">
        <v>98</v>
      </c>
      <c r="B81" s="210"/>
      <c r="C81" s="244" t="s">
        <v>60</v>
      </c>
      <c r="D81" s="242" t="s">
        <v>0</v>
      </c>
      <c r="E81" s="241">
        <f>E77</f>
        <v>410</v>
      </c>
      <c r="F81" s="241"/>
      <c r="G81" s="241"/>
      <c r="H81" s="245"/>
      <c r="I81" s="245"/>
      <c r="J81" s="245"/>
      <c r="K81" s="246"/>
      <c r="L81" s="246"/>
      <c r="M81" s="246"/>
      <c r="N81" s="246"/>
      <c r="O81" s="246"/>
      <c r="P81" s="262"/>
    </row>
    <row r="82" spans="1:19" ht="30" x14ac:dyDescent="0.25">
      <c r="A82" s="265"/>
      <c r="B82" s="210"/>
      <c r="C82" s="255" t="s">
        <v>425</v>
      </c>
      <c r="D82" s="242" t="s">
        <v>4</v>
      </c>
      <c r="E82" s="241">
        <f>E81*3*1.1</f>
        <v>1353</v>
      </c>
      <c r="F82" s="241"/>
      <c r="G82" s="241"/>
      <c r="H82" s="245"/>
      <c r="I82" s="245"/>
      <c r="J82" s="245"/>
      <c r="K82" s="246"/>
      <c r="L82" s="246"/>
      <c r="M82" s="246"/>
      <c r="N82" s="246"/>
      <c r="O82" s="246"/>
      <c r="P82" s="262"/>
    </row>
    <row r="83" spans="1:19" ht="15" x14ac:dyDescent="0.25">
      <c r="A83" s="265"/>
      <c r="B83" s="210"/>
      <c r="C83" s="255" t="s">
        <v>45</v>
      </c>
      <c r="D83" s="242" t="s">
        <v>0</v>
      </c>
      <c r="E83" s="241">
        <f>E81</f>
        <v>410</v>
      </c>
      <c r="F83" s="241"/>
      <c r="G83" s="241"/>
      <c r="H83" s="245"/>
      <c r="I83" s="245"/>
      <c r="J83" s="245"/>
      <c r="K83" s="246"/>
      <c r="L83" s="246"/>
      <c r="M83" s="246"/>
      <c r="N83" s="246"/>
      <c r="O83" s="246"/>
      <c r="P83" s="262"/>
    </row>
    <row r="84" spans="1:19" ht="15" x14ac:dyDescent="0.25">
      <c r="A84" s="265" t="s">
        <v>99</v>
      </c>
      <c r="B84" s="210"/>
      <c r="C84" s="244" t="s">
        <v>47</v>
      </c>
      <c r="D84" s="242" t="s">
        <v>0</v>
      </c>
      <c r="E84" s="241">
        <f>E77</f>
        <v>410</v>
      </c>
      <c r="F84" s="241"/>
      <c r="G84" s="241"/>
      <c r="H84" s="245"/>
      <c r="I84" s="245"/>
      <c r="J84" s="245"/>
      <c r="K84" s="246"/>
      <c r="L84" s="246"/>
      <c r="M84" s="246"/>
      <c r="N84" s="246"/>
      <c r="O84" s="246"/>
      <c r="P84" s="262"/>
    </row>
    <row r="85" spans="1:19" ht="30" x14ac:dyDescent="0.25">
      <c r="A85" s="265"/>
      <c r="B85" s="210"/>
      <c r="C85" s="255" t="s">
        <v>430</v>
      </c>
      <c r="D85" s="242" t="s">
        <v>4</v>
      </c>
      <c r="E85" s="241">
        <f>E84*0.45*1.2</f>
        <v>221.4</v>
      </c>
      <c r="F85" s="241"/>
      <c r="G85" s="241"/>
      <c r="H85" s="245"/>
      <c r="I85" s="245"/>
      <c r="J85" s="245"/>
      <c r="K85" s="246"/>
      <c r="L85" s="246"/>
      <c r="M85" s="246"/>
      <c r="N85" s="246"/>
      <c r="O85" s="246"/>
      <c r="P85" s="262"/>
      <c r="Q85" s="8"/>
    </row>
    <row r="86" spans="1:19" ht="15" x14ac:dyDescent="0.25">
      <c r="A86" s="265"/>
      <c r="B86" s="210"/>
      <c r="C86" s="255" t="s">
        <v>46</v>
      </c>
      <c r="D86" s="242" t="s">
        <v>0</v>
      </c>
      <c r="E86" s="241">
        <f>E84</f>
        <v>410</v>
      </c>
      <c r="F86" s="241"/>
      <c r="G86" s="241"/>
      <c r="H86" s="245"/>
      <c r="I86" s="245"/>
      <c r="J86" s="245"/>
      <c r="K86" s="246"/>
      <c r="L86" s="246"/>
      <c r="M86" s="246"/>
      <c r="N86" s="246"/>
      <c r="O86" s="246"/>
      <c r="P86" s="262"/>
    </row>
    <row r="87" spans="1:19" s="8" customFormat="1" ht="15" x14ac:dyDescent="0.25">
      <c r="A87" s="264"/>
      <c r="B87" s="252"/>
      <c r="C87" s="309" t="s">
        <v>357</v>
      </c>
      <c r="D87" s="242"/>
      <c r="E87" s="241"/>
      <c r="F87" s="241"/>
      <c r="G87" s="241"/>
      <c r="H87" s="241"/>
      <c r="I87" s="241"/>
      <c r="J87" s="246"/>
      <c r="K87" s="246"/>
      <c r="L87" s="246"/>
      <c r="M87" s="246"/>
      <c r="N87" s="246"/>
      <c r="O87" s="242"/>
      <c r="P87" s="300"/>
    </row>
    <row r="88" spans="1:19" ht="30" x14ac:dyDescent="0.25">
      <c r="A88" s="296" t="s">
        <v>36</v>
      </c>
      <c r="B88" s="288"/>
      <c r="C88" s="244" t="s">
        <v>91</v>
      </c>
      <c r="D88" s="242" t="s">
        <v>3</v>
      </c>
      <c r="E88" s="291">
        <f>E25</f>
        <v>330</v>
      </c>
      <c r="F88" s="241"/>
      <c r="G88" s="241"/>
      <c r="H88" s="256"/>
      <c r="I88" s="256"/>
      <c r="J88" s="256"/>
      <c r="K88" s="256"/>
      <c r="L88" s="246"/>
      <c r="M88" s="246"/>
      <c r="N88" s="246"/>
      <c r="O88" s="246"/>
      <c r="P88" s="262"/>
      <c r="R88" s="1"/>
    </row>
    <row r="89" spans="1:19" ht="15.75" customHeight="1" x14ac:dyDescent="0.25">
      <c r="A89" s="296"/>
      <c r="B89" s="288"/>
      <c r="C89" s="292" t="s">
        <v>151</v>
      </c>
      <c r="D89" s="242" t="s">
        <v>3</v>
      </c>
      <c r="E89" s="291">
        <f>E88*1.05</f>
        <v>346.5</v>
      </c>
      <c r="F89" s="241"/>
      <c r="G89" s="241"/>
      <c r="H89" s="256"/>
      <c r="I89" s="256"/>
      <c r="J89" s="256"/>
      <c r="K89" s="256"/>
      <c r="L89" s="246"/>
      <c r="M89" s="246"/>
      <c r="N89" s="246"/>
      <c r="O89" s="246"/>
      <c r="P89" s="262"/>
    </row>
    <row r="90" spans="1:19" ht="30.75" thickBot="1" x14ac:dyDescent="0.3">
      <c r="A90" s="315"/>
      <c r="B90" s="316"/>
      <c r="C90" s="317" t="s">
        <v>88</v>
      </c>
      <c r="D90" s="268" t="s">
        <v>3</v>
      </c>
      <c r="E90" s="318">
        <f>E88</f>
        <v>330</v>
      </c>
      <c r="F90" s="269"/>
      <c r="G90" s="269"/>
      <c r="H90" s="319"/>
      <c r="I90" s="319"/>
      <c r="J90" s="319"/>
      <c r="K90" s="319"/>
      <c r="L90" s="303"/>
      <c r="M90" s="303"/>
      <c r="N90" s="303"/>
      <c r="O90" s="303"/>
      <c r="P90" s="304"/>
      <c r="R90" s="1"/>
      <c r="S90" s="26"/>
    </row>
    <row r="91" spans="1:19" ht="15" x14ac:dyDescent="0.25">
      <c r="A91" s="206"/>
      <c r="B91" s="206"/>
      <c r="C91" s="412" t="s">
        <v>56</v>
      </c>
      <c r="D91" s="412"/>
      <c r="E91" s="412"/>
      <c r="F91" s="412"/>
      <c r="G91" s="412"/>
      <c r="H91" s="412"/>
      <c r="I91" s="412"/>
      <c r="J91" s="412"/>
      <c r="K91" s="413"/>
      <c r="L91" s="325"/>
      <c r="M91" s="173"/>
      <c r="N91" s="173"/>
      <c r="O91" s="173"/>
      <c r="P91" s="308"/>
      <c r="Q91" s="26"/>
      <c r="R91" s="27"/>
    </row>
    <row r="92" spans="1:19" ht="15" x14ac:dyDescent="0.25">
      <c r="A92" s="210"/>
      <c r="B92" s="210"/>
      <c r="C92" s="414" t="s">
        <v>73</v>
      </c>
      <c r="D92" s="414"/>
      <c r="E92" s="414"/>
      <c r="F92" s="414"/>
      <c r="G92" s="414"/>
      <c r="H92" s="414"/>
      <c r="I92" s="414"/>
      <c r="J92" s="414"/>
      <c r="K92" s="415"/>
      <c r="L92" s="326"/>
      <c r="M92" s="258"/>
      <c r="N92" s="258"/>
      <c r="O92" s="258"/>
      <c r="P92" s="320"/>
      <c r="S92" s="26"/>
    </row>
    <row r="93" spans="1:19" ht="15.75" thickBot="1" x14ac:dyDescent="0.3">
      <c r="A93" s="210"/>
      <c r="B93" s="210"/>
      <c r="C93" s="416" t="s">
        <v>57</v>
      </c>
      <c r="D93" s="416"/>
      <c r="E93" s="416"/>
      <c r="F93" s="416"/>
      <c r="G93" s="416"/>
      <c r="H93" s="416"/>
      <c r="I93" s="416"/>
      <c r="J93" s="416"/>
      <c r="K93" s="417"/>
      <c r="L93" s="211"/>
      <c r="M93" s="213"/>
      <c r="N93" s="213"/>
      <c r="O93" s="213"/>
      <c r="P93" s="321"/>
    </row>
    <row r="94" spans="1:19" ht="14.25" x14ac:dyDescent="0.2">
      <c r="C94" s="46"/>
      <c r="D94" s="48"/>
      <c r="E94" s="49"/>
      <c r="F94" s="2"/>
      <c r="G94" s="2"/>
      <c r="H94" s="2"/>
      <c r="M94" s="21"/>
      <c r="N94" s="21"/>
      <c r="O94" s="21"/>
      <c r="P94" s="47"/>
    </row>
    <row r="95" spans="1:19" ht="12.75" customHeight="1" x14ac:dyDescent="0.25">
      <c r="A95" s="220" t="s">
        <v>308</v>
      </c>
      <c r="B95" s="221"/>
      <c r="C95" s="222"/>
      <c r="D95" s="400"/>
      <c r="E95" s="400"/>
      <c r="F95" s="223"/>
      <c r="G95" s="223"/>
      <c r="H95" s="220" t="s">
        <v>277</v>
      </c>
      <c r="I95" s="76"/>
      <c r="J95" s="401"/>
      <c r="K95" s="401"/>
      <c r="L95" s="401"/>
      <c r="M95" s="401"/>
      <c r="N95" s="401"/>
      <c r="O95" s="63"/>
      <c r="P95" s="63"/>
      <c r="Q95" s="63"/>
      <c r="R95" s="57"/>
    </row>
    <row r="96" spans="1:19" ht="15" x14ac:dyDescent="0.2">
      <c r="A96" s="223"/>
      <c r="B96" s="226"/>
      <c r="C96" s="227" t="s">
        <v>309</v>
      </c>
      <c r="D96" s="228"/>
      <c r="E96" s="228"/>
      <c r="F96" s="226"/>
      <c r="G96" s="223"/>
      <c r="H96" s="223"/>
      <c r="I96" s="226"/>
      <c r="J96" s="402" t="s">
        <v>309</v>
      </c>
      <c r="K96" s="402"/>
      <c r="L96" s="402"/>
      <c r="M96" s="402"/>
      <c r="N96" s="402"/>
      <c r="O96" s="63"/>
      <c r="P96" s="63"/>
      <c r="Q96" s="63"/>
      <c r="R96" s="57"/>
    </row>
    <row r="97" spans="1:18" x14ac:dyDescent="0.2">
      <c r="A97" s="76"/>
      <c r="B97" s="76"/>
      <c r="C97" s="76"/>
      <c r="D97" s="76"/>
      <c r="E97" s="78"/>
      <c r="F97" s="77"/>
      <c r="G97" s="77"/>
      <c r="H97" s="77"/>
      <c r="I97" s="64"/>
      <c r="J97" s="64"/>
      <c r="K97" s="65"/>
      <c r="L97" s="65"/>
      <c r="M97" s="65"/>
      <c r="N97" s="65"/>
      <c r="O97" s="63"/>
      <c r="P97" s="63"/>
      <c r="Q97" s="63"/>
      <c r="R97" s="57"/>
    </row>
    <row r="98" spans="1:18" x14ac:dyDescent="0.2">
      <c r="A98" s="76"/>
      <c r="B98" s="76"/>
      <c r="C98" s="76"/>
      <c r="D98" s="76"/>
      <c r="E98" s="78"/>
      <c r="F98" s="77"/>
      <c r="G98" s="77"/>
      <c r="H98" s="77"/>
      <c r="I98" s="167" t="s">
        <v>348</v>
      </c>
      <c r="J98" s="166"/>
      <c r="K98" s="166" t="s">
        <v>349</v>
      </c>
      <c r="L98" s="166"/>
      <c r="M98" s="65"/>
      <c r="N98" s="65"/>
      <c r="O98" s="11"/>
      <c r="P98" s="11"/>
      <c r="Q98" s="11"/>
    </row>
    <row r="99" spans="1:18" x14ac:dyDescent="0.2">
      <c r="G99" s="3"/>
      <c r="H99" s="3"/>
      <c r="I99" s="19"/>
      <c r="J99" s="19"/>
      <c r="K99" s="20"/>
      <c r="L99" s="20"/>
      <c r="M99" s="20"/>
      <c r="N99" s="20"/>
      <c r="O99" s="11"/>
      <c r="P99" s="11"/>
      <c r="Q99" s="11"/>
    </row>
    <row r="100" spans="1:18" x14ac:dyDescent="0.2">
      <c r="G100" s="3"/>
      <c r="H100" s="3"/>
      <c r="I100" s="19"/>
      <c r="J100" s="19"/>
      <c r="K100" s="20"/>
      <c r="L100" s="20"/>
      <c r="M100" s="20"/>
      <c r="N100" s="20"/>
      <c r="O100" s="11"/>
      <c r="P100" s="11"/>
      <c r="Q100" s="11"/>
    </row>
    <row r="101" spans="1:18" x14ac:dyDescent="0.2">
      <c r="G101" s="3"/>
      <c r="H101" s="3"/>
      <c r="I101" s="19"/>
      <c r="J101" s="19"/>
      <c r="K101" s="20"/>
      <c r="L101" s="20"/>
      <c r="M101" s="20"/>
      <c r="N101" s="20"/>
      <c r="O101" s="11"/>
      <c r="P101" s="11"/>
      <c r="Q101" s="11"/>
    </row>
    <row r="102" spans="1:18" x14ac:dyDescent="0.2">
      <c r="G102" s="3"/>
      <c r="H102" s="3"/>
      <c r="I102" s="19"/>
      <c r="J102" s="19"/>
      <c r="K102" s="20"/>
      <c r="L102" s="20"/>
      <c r="M102" s="20"/>
      <c r="N102" s="20"/>
      <c r="O102" s="11"/>
      <c r="P102" s="11"/>
      <c r="Q102" s="11"/>
    </row>
    <row r="103" spans="1:18" x14ac:dyDescent="0.2">
      <c r="G103" s="3"/>
      <c r="H103" s="3"/>
      <c r="I103" s="19"/>
      <c r="J103" s="19"/>
      <c r="K103" s="20"/>
      <c r="L103" s="20"/>
      <c r="M103" s="20"/>
      <c r="N103" s="20"/>
      <c r="O103" s="11"/>
      <c r="P103" s="11"/>
      <c r="Q103" s="11"/>
    </row>
    <row r="104" spans="1:18" x14ac:dyDescent="0.2">
      <c r="G104" s="3"/>
      <c r="H104" s="3"/>
      <c r="I104" s="10"/>
      <c r="J104" s="3"/>
      <c r="K104" s="11"/>
      <c r="L104" s="11"/>
      <c r="M104" s="11"/>
      <c r="N104" s="11"/>
      <c r="O104" s="11"/>
      <c r="P104" s="11"/>
      <c r="Q104" s="18"/>
    </row>
    <row r="105" spans="1:18" x14ac:dyDescent="0.2">
      <c r="G105" s="3"/>
      <c r="H105" s="3"/>
      <c r="I105" s="10"/>
      <c r="J105" s="3"/>
      <c r="K105" s="11"/>
      <c r="L105" s="11"/>
      <c r="M105" s="11"/>
      <c r="N105" s="11"/>
      <c r="O105" s="11"/>
      <c r="P105" s="11"/>
      <c r="Q105" s="11"/>
    </row>
    <row r="106" spans="1:18" x14ac:dyDescent="0.2">
      <c r="G106" s="12"/>
      <c r="H106" s="12"/>
      <c r="I106" s="10"/>
      <c r="J106" s="10"/>
      <c r="K106" s="11"/>
      <c r="L106" s="11"/>
      <c r="M106" s="11"/>
      <c r="N106" s="11"/>
      <c r="O106" s="11"/>
      <c r="P106" s="11"/>
      <c r="Q106" s="9"/>
    </row>
    <row r="107" spans="1:18" x14ac:dyDescent="0.2">
      <c r="G107" s="3"/>
      <c r="H107" s="3"/>
      <c r="I107" s="19"/>
      <c r="J107" s="19"/>
      <c r="K107" s="20"/>
      <c r="L107" s="20"/>
      <c r="M107" s="20"/>
      <c r="N107" s="20"/>
      <c r="O107" s="11"/>
      <c r="P107" s="11"/>
      <c r="Q107" s="11"/>
    </row>
    <row r="108" spans="1:18" x14ac:dyDescent="0.2">
      <c r="G108" s="3"/>
      <c r="H108" s="3"/>
      <c r="I108" s="19"/>
      <c r="J108" s="19"/>
      <c r="K108" s="20"/>
      <c r="L108" s="20"/>
      <c r="M108" s="20"/>
      <c r="N108" s="20"/>
      <c r="O108" s="11"/>
      <c r="P108" s="11"/>
      <c r="Q108" s="11"/>
    </row>
    <row r="109" spans="1:18" x14ac:dyDescent="0.2">
      <c r="G109" s="3"/>
      <c r="H109" s="3"/>
      <c r="I109" s="19"/>
      <c r="J109" s="19"/>
      <c r="K109" s="20"/>
      <c r="L109" s="20"/>
      <c r="M109" s="20"/>
      <c r="N109" s="20"/>
      <c r="O109" s="11"/>
      <c r="P109" s="11"/>
      <c r="Q109" s="11"/>
    </row>
    <row r="110" spans="1:18" x14ac:dyDescent="0.2">
      <c r="G110" s="3"/>
      <c r="H110" s="3"/>
      <c r="I110" s="19"/>
      <c r="J110" s="19"/>
      <c r="K110" s="20"/>
      <c r="L110" s="20"/>
      <c r="M110" s="20"/>
      <c r="N110" s="20"/>
      <c r="O110" s="11"/>
      <c r="P110" s="11"/>
      <c r="Q110" s="11"/>
    </row>
    <row r="111" spans="1:18" x14ac:dyDescent="0.2">
      <c r="G111" s="3"/>
      <c r="H111" s="3"/>
      <c r="I111" s="19"/>
      <c r="J111" s="19"/>
      <c r="K111" s="11"/>
      <c r="L111" s="11"/>
      <c r="M111" s="20"/>
      <c r="N111" s="20"/>
      <c r="O111" s="11"/>
      <c r="P111" s="11"/>
      <c r="Q111" s="11"/>
    </row>
    <row r="112" spans="1:18" x14ac:dyDescent="0.2">
      <c r="G112" s="3"/>
      <c r="H112" s="3"/>
      <c r="I112" s="19"/>
      <c r="J112" s="19"/>
      <c r="K112" s="11"/>
      <c r="L112" s="11"/>
      <c r="M112" s="20"/>
      <c r="N112" s="20"/>
      <c r="O112" s="11"/>
      <c r="P112" s="11"/>
      <c r="Q112" s="11"/>
    </row>
    <row r="113" spans="7:17" x14ac:dyDescent="0.2">
      <c r="G113" s="3"/>
      <c r="H113" s="3"/>
      <c r="I113" s="19"/>
      <c r="J113" s="19"/>
      <c r="K113" s="11"/>
      <c r="L113" s="11"/>
      <c r="M113" s="20"/>
      <c r="N113" s="20"/>
      <c r="O113" s="11"/>
      <c r="P113" s="11"/>
      <c r="Q113" s="11"/>
    </row>
    <row r="114" spans="7:17" x14ac:dyDescent="0.2">
      <c r="G114" s="3"/>
      <c r="H114" s="3"/>
      <c r="I114" s="19"/>
      <c r="J114" s="19"/>
      <c r="K114" s="11"/>
      <c r="L114" s="11"/>
      <c r="M114" s="20"/>
      <c r="N114" s="20"/>
      <c r="O114" s="11"/>
      <c r="P114" s="11"/>
      <c r="Q114" s="11"/>
    </row>
    <row r="115" spans="7:17" x14ac:dyDescent="0.2">
      <c r="G115" s="3"/>
      <c r="H115" s="3"/>
      <c r="I115" s="19"/>
      <c r="J115" s="19"/>
      <c r="K115" s="20"/>
      <c r="L115" s="20"/>
      <c r="M115" s="20"/>
      <c r="N115" s="20"/>
      <c r="O115" s="11"/>
      <c r="P115" s="11"/>
      <c r="Q115" s="11"/>
    </row>
    <row r="116" spans="7:17" x14ac:dyDescent="0.2">
      <c r="G116" s="3"/>
      <c r="H116" s="3"/>
      <c r="I116" s="19"/>
      <c r="J116" s="19"/>
      <c r="K116" s="20"/>
      <c r="L116" s="20"/>
      <c r="M116" s="20"/>
      <c r="N116" s="20"/>
      <c r="O116" s="11"/>
      <c r="P116" s="11"/>
      <c r="Q116" s="11"/>
    </row>
    <row r="117" spans="7:17" x14ac:dyDescent="0.2">
      <c r="G117" s="3"/>
      <c r="H117" s="3"/>
      <c r="I117" s="19"/>
      <c r="J117" s="19"/>
      <c r="K117" s="20"/>
      <c r="L117" s="20"/>
      <c r="M117" s="20"/>
      <c r="N117" s="20"/>
      <c r="O117" s="11"/>
      <c r="P117" s="11"/>
      <c r="Q117" s="11"/>
    </row>
    <row r="118" spans="7:17" x14ac:dyDescent="0.2">
      <c r="G118" s="3"/>
      <c r="H118" s="3"/>
      <c r="I118" s="19"/>
      <c r="J118" s="19"/>
      <c r="K118" s="20"/>
      <c r="L118" s="20"/>
      <c r="M118" s="20"/>
      <c r="N118" s="20"/>
      <c r="O118" s="11"/>
      <c r="P118" s="11"/>
      <c r="Q118" s="11"/>
    </row>
    <row r="119" spans="7:17" x14ac:dyDescent="0.2">
      <c r="G119" s="3"/>
      <c r="H119" s="3"/>
      <c r="I119" s="19"/>
      <c r="J119" s="19"/>
      <c r="K119" s="20"/>
      <c r="L119" s="20"/>
      <c r="M119" s="20"/>
      <c r="N119" s="20"/>
      <c r="O119" s="11"/>
      <c r="P119" s="11"/>
      <c r="Q119" s="11"/>
    </row>
    <row r="120" spans="7:17" x14ac:dyDescent="0.2">
      <c r="G120" s="3"/>
      <c r="H120" s="3"/>
      <c r="I120" s="10"/>
      <c r="J120" s="3"/>
      <c r="K120" s="11"/>
      <c r="L120" s="11"/>
      <c r="M120" s="11"/>
      <c r="N120" s="11"/>
      <c r="O120" s="11"/>
      <c r="P120" s="11"/>
      <c r="Q120" s="18"/>
    </row>
    <row r="121" spans="7:17" x14ac:dyDescent="0.2">
      <c r="G121" s="3"/>
      <c r="H121" s="3"/>
      <c r="I121" s="10"/>
      <c r="J121" s="3"/>
      <c r="K121" s="11"/>
      <c r="L121" s="11"/>
      <c r="M121" s="11"/>
      <c r="N121" s="11"/>
      <c r="O121" s="11"/>
      <c r="P121" s="11"/>
      <c r="Q121" s="11"/>
    </row>
    <row r="122" spans="7:17" x14ac:dyDescent="0.2">
      <c r="G122" s="12"/>
      <c r="H122" s="12"/>
      <c r="I122" s="10"/>
      <c r="J122" s="10"/>
      <c r="K122" s="11"/>
      <c r="L122" s="11"/>
      <c r="M122" s="11"/>
      <c r="N122" s="11"/>
      <c r="O122" s="11"/>
      <c r="P122" s="11"/>
      <c r="Q122" s="9"/>
    </row>
    <row r="123" spans="7:17" x14ac:dyDescent="0.2">
      <c r="G123" s="3"/>
      <c r="H123" s="3"/>
      <c r="I123" s="19"/>
      <c r="J123" s="19"/>
      <c r="K123" s="20"/>
      <c r="L123" s="20"/>
      <c r="M123" s="20"/>
      <c r="N123" s="20"/>
      <c r="O123" s="11"/>
      <c r="P123" s="11"/>
      <c r="Q123" s="11"/>
    </row>
    <row r="124" spans="7:17" x14ac:dyDescent="0.2">
      <c r="G124" s="3"/>
      <c r="H124" s="3"/>
      <c r="I124" s="10"/>
      <c r="J124" s="3"/>
      <c r="K124" s="11"/>
      <c r="L124" s="11"/>
      <c r="M124" s="20"/>
      <c r="N124" s="20"/>
      <c r="O124" s="11"/>
      <c r="P124" s="11"/>
      <c r="Q124" s="11"/>
    </row>
    <row r="125" spans="7:17" x14ac:dyDescent="0.2">
      <c r="G125" s="3"/>
      <c r="H125" s="3"/>
      <c r="I125" s="10"/>
      <c r="J125" s="3"/>
      <c r="K125" s="11"/>
      <c r="L125" s="11"/>
      <c r="M125" s="20"/>
      <c r="N125" s="20"/>
      <c r="O125" s="11"/>
      <c r="P125" s="11"/>
      <c r="Q125" s="11"/>
    </row>
    <row r="126" spans="7:17" x14ac:dyDescent="0.2">
      <c r="G126" s="3"/>
      <c r="H126" s="3"/>
      <c r="I126" s="10"/>
      <c r="J126" s="3"/>
      <c r="K126" s="11"/>
      <c r="L126" s="11"/>
      <c r="M126" s="20"/>
      <c r="N126" s="20"/>
      <c r="O126" s="11"/>
      <c r="P126" s="11"/>
      <c r="Q126" s="11"/>
    </row>
    <row r="127" spans="7:17" x14ac:dyDescent="0.2">
      <c r="G127" s="3"/>
      <c r="H127" s="3"/>
      <c r="I127" s="10"/>
      <c r="J127" s="3"/>
      <c r="K127" s="11"/>
      <c r="L127" s="11"/>
      <c r="M127" s="20"/>
      <c r="N127" s="20"/>
      <c r="O127" s="11"/>
      <c r="P127" s="11"/>
      <c r="Q127" s="11"/>
    </row>
    <row r="128" spans="7:17" x14ac:dyDescent="0.2">
      <c r="G128" s="3"/>
      <c r="H128" s="3"/>
      <c r="I128" s="10"/>
      <c r="J128" s="3"/>
      <c r="K128" s="11"/>
      <c r="L128" s="11"/>
      <c r="M128" s="20"/>
      <c r="N128" s="20"/>
      <c r="O128" s="11"/>
      <c r="P128" s="11"/>
      <c r="Q128" s="11"/>
    </row>
    <row r="129" spans="7:17" x14ac:dyDescent="0.2">
      <c r="G129" s="3"/>
      <c r="H129" s="3"/>
      <c r="I129" s="19"/>
      <c r="J129" s="19"/>
      <c r="K129" s="11"/>
      <c r="L129" s="11"/>
      <c r="M129" s="20"/>
      <c r="N129" s="20"/>
      <c r="O129" s="11"/>
      <c r="P129" s="11"/>
      <c r="Q129" s="11"/>
    </row>
    <row r="130" spans="7:17" x14ac:dyDescent="0.2">
      <c r="G130" s="3"/>
      <c r="H130" s="3"/>
      <c r="I130" s="19"/>
      <c r="J130" s="19"/>
      <c r="K130" s="20"/>
      <c r="L130" s="20"/>
      <c r="M130" s="20"/>
      <c r="N130" s="20"/>
      <c r="O130" s="11"/>
      <c r="P130" s="11"/>
      <c r="Q130" s="11"/>
    </row>
    <row r="131" spans="7:17" x14ac:dyDescent="0.2">
      <c r="G131" s="3"/>
      <c r="H131" s="3"/>
      <c r="I131" s="19"/>
      <c r="J131" s="19"/>
      <c r="K131" s="20"/>
      <c r="L131" s="20"/>
      <c r="M131" s="20"/>
      <c r="N131" s="20"/>
      <c r="O131" s="11"/>
      <c r="P131" s="11"/>
      <c r="Q131" s="11"/>
    </row>
    <row r="132" spans="7:17" x14ac:dyDescent="0.2">
      <c r="G132" s="3"/>
      <c r="H132" s="3"/>
      <c r="I132" s="19"/>
      <c r="J132" s="19"/>
      <c r="K132" s="20"/>
      <c r="L132" s="20"/>
      <c r="M132" s="20"/>
      <c r="N132" s="20"/>
      <c r="O132" s="11"/>
      <c r="P132" s="11"/>
      <c r="Q132" s="11"/>
    </row>
    <row r="133" spans="7:17" x14ac:dyDescent="0.2">
      <c r="G133" s="3"/>
      <c r="H133" s="3"/>
      <c r="I133" s="19"/>
      <c r="J133" s="19"/>
      <c r="K133" s="20"/>
      <c r="L133" s="20"/>
      <c r="M133" s="20"/>
      <c r="N133" s="20"/>
      <c r="O133" s="11"/>
      <c r="P133" s="11"/>
      <c r="Q133" s="11"/>
    </row>
    <row r="134" spans="7:17" x14ac:dyDescent="0.2">
      <c r="G134" s="3"/>
      <c r="H134" s="3"/>
      <c r="I134" s="19"/>
      <c r="J134" s="19"/>
      <c r="K134" s="20"/>
      <c r="L134" s="20"/>
      <c r="M134" s="20"/>
      <c r="N134" s="20"/>
      <c r="O134" s="11"/>
      <c r="P134" s="11"/>
      <c r="Q134" s="11"/>
    </row>
    <row r="135" spans="7:17" x14ac:dyDescent="0.2">
      <c r="G135" s="3"/>
      <c r="H135" s="3"/>
      <c r="I135" s="10"/>
      <c r="J135" s="3"/>
      <c r="K135" s="11"/>
      <c r="L135" s="11"/>
      <c r="M135" s="11"/>
      <c r="N135" s="11"/>
      <c r="O135" s="11"/>
      <c r="P135" s="11"/>
      <c r="Q135" s="18"/>
    </row>
    <row r="136" spans="7:17" x14ac:dyDescent="0.2">
      <c r="G136" s="12"/>
      <c r="H136" s="12"/>
      <c r="I136" s="10"/>
      <c r="J136" s="10"/>
      <c r="K136" s="11"/>
      <c r="L136" s="11"/>
      <c r="M136" s="11"/>
      <c r="N136" s="11"/>
      <c r="O136" s="11"/>
      <c r="P136" s="11"/>
      <c r="Q136" s="9"/>
    </row>
    <row r="137" spans="7:17" x14ac:dyDescent="0.2">
      <c r="G137" s="3"/>
      <c r="H137" s="3"/>
      <c r="I137" s="19"/>
      <c r="J137" s="19"/>
      <c r="K137" s="11"/>
      <c r="L137" s="11"/>
      <c r="M137" s="20"/>
      <c r="N137" s="20"/>
      <c r="O137" s="11"/>
      <c r="P137" s="11"/>
      <c r="Q137" s="11"/>
    </row>
    <row r="138" spans="7:17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7:17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</row>
  </sheetData>
  <mergeCells count="20">
    <mergeCell ref="J96:N96"/>
    <mergeCell ref="C91:K91"/>
    <mergeCell ref="C92:K92"/>
    <mergeCell ref="C93:K93"/>
    <mergeCell ref="D95:E95"/>
    <mergeCell ref="J95:N95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  <mergeCell ref="A4:P4"/>
    <mergeCell ref="A5:P5"/>
    <mergeCell ref="A6:P6"/>
    <mergeCell ref="A7:P7"/>
    <mergeCell ref="D9:P9"/>
  </mergeCells>
  <phoneticPr fontId="9" type="noConversion"/>
  <pageMargins left="0.15748031496062992" right="0.23622047244094491" top="0.47244094488188981" bottom="0.39370078740157483" header="0.51181102362204722" footer="0.1574803149606299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opLeftCell="A69" zoomScale="90" zoomScaleNormal="90" workbookViewId="0">
      <selection activeCell="F84" sqref="F84"/>
    </sheetView>
  </sheetViews>
  <sheetFormatPr defaultColWidth="9.140625" defaultRowHeight="12.75" x14ac:dyDescent="0.2"/>
  <cols>
    <col min="1" max="1" width="6.28515625" style="2" customWidth="1"/>
    <col min="2" max="2" width="4.85546875" style="2" customWidth="1"/>
    <col min="3" max="3" width="37.85546875" style="2" customWidth="1"/>
    <col min="4" max="4" width="6.42578125" style="1" customWidth="1"/>
    <col min="5" max="5" width="9" style="41" customWidth="1"/>
    <col min="6" max="6" width="6.7109375" style="6" customWidth="1"/>
    <col min="7" max="7" width="7.42578125" style="1" customWidth="1"/>
    <col min="8" max="8" width="9.7109375" style="1" customWidth="1"/>
    <col min="9" max="9" width="9.140625" style="2" customWidth="1"/>
    <col min="10" max="10" width="9.42578125" style="2" customWidth="1"/>
    <col min="11" max="11" width="9.28515625" style="2" customWidth="1"/>
    <col min="12" max="12" width="10.140625" style="2" customWidth="1"/>
    <col min="13" max="14" width="10.5703125" style="2" customWidth="1"/>
    <col min="15" max="15" width="10.85546875" style="2" customWidth="1"/>
    <col min="16" max="16" width="10.28515625" style="2" customWidth="1"/>
    <col min="17" max="17" width="11.140625" style="2" bestFit="1" customWidth="1"/>
    <col min="18" max="16384" width="9.140625" style="2"/>
  </cols>
  <sheetData>
    <row r="1" spans="1:16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s="76" customFormat="1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s="76" customFormat="1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s="76" customFormat="1" ht="7.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s="76" customFormat="1" ht="15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s="76" customFormat="1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s="76" customFormat="1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s="76" customFormat="1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s="76" customForma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s="76" customFormat="1" ht="16.5" x14ac:dyDescent="0.2">
      <c r="A14" s="403" t="s">
        <v>358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s="76" customFormat="1" ht="19.5" x14ac:dyDescent="0.2">
      <c r="A15" s="404" t="s">
        <v>223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s="76" customFormat="1" ht="19.5" x14ac:dyDescent="0.2">
      <c r="A16" s="281" t="s">
        <v>333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 t="s">
        <v>298</v>
      </c>
      <c r="O16" s="286"/>
      <c r="P16" s="287"/>
    </row>
    <row r="17" spans="1:16" s="76" customFormat="1" ht="3.75" customHeight="1" thickBot="1" x14ac:dyDescent="0.25">
      <c r="A17" s="281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86"/>
      <c r="P17" s="307"/>
    </row>
    <row r="18" spans="1:16" s="76" customFormat="1" ht="12.7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6" s="76" customFormat="1" ht="63.75" customHeight="1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6" s="76" customFormat="1" ht="13.5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6" s="8" customFormat="1" ht="15" x14ac:dyDescent="0.25">
      <c r="A21" s="294"/>
      <c r="B21" s="295"/>
      <c r="C21" s="260" t="s">
        <v>334</v>
      </c>
      <c r="D21" s="171"/>
      <c r="E21" s="172"/>
      <c r="F21" s="172"/>
      <c r="G21" s="172"/>
      <c r="H21" s="172"/>
      <c r="I21" s="172"/>
      <c r="J21" s="313"/>
      <c r="K21" s="313"/>
      <c r="L21" s="313"/>
      <c r="M21" s="171"/>
      <c r="N21" s="171"/>
      <c r="O21" s="171"/>
      <c r="P21" s="181"/>
    </row>
    <row r="22" spans="1:16" s="8" customFormat="1" ht="30" customHeight="1" x14ac:dyDescent="0.25">
      <c r="A22" s="296" t="s">
        <v>13</v>
      </c>
      <c r="B22" s="288"/>
      <c r="C22" s="289" t="s">
        <v>143</v>
      </c>
      <c r="D22" s="242" t="s">
        <v>0</v>
      </c>
      <c r="E22" s="327">
        <v>33.6</v>
      </c>
      <c r="F22" s="241"/>
      <c r="G22" s="241"/>
      <c r="H22" s="241"/>
      <c r="I22" s="241"/>
      <c r="J22" s="246"/>
      <c r="K22" s="246"/>
      <c r="L22" s="256"/>
      <c r="M22" s="246"/>
      <c r="N22" s="246"/>
      <c r="O22" s="246"/>
      <c r="P22" s="262"/>
    </row>
    <row r="23" spans="1:16" s="8" customFormat="1" ht="15" x14ac:dyDescent="0.25">
      <c r="A23" s="296" t="s">
        <v>14</v>
      </c>
      <c r="B23" s="288"/>
      <c r="C23" s="289" t="s">
        <v>144</v>
      </c>
      <c r="D23" s="242" t="s">
        <v>0</v>
      </c>
      <c r="E23" s="327">
        <v>104.8</v>
      </c>
      <c r="F23" s="241"/>
      <c r="G23" s="241"/>
      <c r="H23" s="241"/>
      <c r="I23" s="241"/>
      <c r="J23" s="246"/>
      <c r="K23" s="246"/>
      <c r="L23" s="256"/>
      <c r="M23" s="246"/>
      <c r="N23" s="246"/>
      <c r="O23" s="246"/>
      <c r="P23" s="262"/>
    </row>
    <row r="24" spans="1:16" s="8" customFormat="1" ht="15" x14ac:dyDescent="0.25">
      <c r="A24" s="296" t="s">
        <v>15</v>
      </c>
      <c r="B24" s="288"/>
      <c r="C24" s="289" t="s">
        <v>213</v>
      </c>
      <c r="D24" s="242" t="s">
        <v>2</v>
      </c>
      <c r="E24" s="327">
        <v>16</v>
      </c>
      <c r="F24" s="241"/>
      <c r="G24" s="241"/>
      <c r="H24" s="241"/>
      <c r="I24" s="241"/>
      <c r="J24" s="246"/>
      <c r="K24" s="246"/>
      <c r="L24" s="256"/>
      <c r="M24" s="246"/>
      <c r="N24" s="246"/>
      <c r="O24" s="246"/>
      <c r="P24" s="262"/>
    </row>
    <row r="25" spans="1:16" s="8" customFormat="1" ht="30" customHeight="1" x14ac:dyDescent="0.25">
      <c r="A25" s="296" t="s">
        <v>16</v>
      </c>
      <c r="B25" s="288"/>
      <c r="C25" s="289" t="s">
        <v>158</v>
      </c>
      <c r="D25" s="242" t="s">
        <v>2</v>
      </c>
      <c r="E25" s="327">
        <v>2</v>
      </c>
      <c r="F25" s="241"/>
      <c r="G25" s="241"/>
      <c r="H25" s="241"/>
      <c r="I25" s="241"/>
      <c r="J25" s="246"/>
      <c r="K25" s="246"/>
      <c r="L25" s="256"/>
      <c r="M25" s="246"/>
      <c r="N25" s="246"/>
      <c r="O25" s="246"/>
      <c r="P25" s="262"/>
    </row>
    <row r="26" spans="1:16" s="8" customFormat="1" ht="15" x14ac:dyDescent="0.25">
      <c r="A26" s="296" t="s">
        <v>17</v>
      </c>
      <c r="B26" s="288"/>
      <c r="C26" s="289" t="s">
        <v>157</v>
      </c>
      <c r="D26" s="242" t="s">
        <v>0</v>
      </c>
      <c r="E26" s="327">
        <f>E72</f>
        <v>296.8</v>
      </c>
      <c r="F26" s="241"/>
      <c r="G26" s="241"/>
      <c r="H26" s="241"/>
      <c r="I26" s="241"/>
      <c r="J26" s="246"/>
      <c r="K26" s="246"/>
      <c r="L26" s="256"/>
      <c r="M26" s="246"/>
      <c r="N26" s="246"/>
      <c r="O26" s="246"/>
      <c r="P26" s="262"/>
    </row>
    <row r="27" spans="1:16" s="8" customFormat="1" ht="30" x14ac:dyDescent="0.25">
      <c r="A27" s="296" t="s">
        <v>18</v>
      </c>
      <c r="B27" s="288"/>
      <c r="C27" s="289" t="s">
        <v>214</v>
      </c>
      <c r="D27" s="242" t="s">
        <v>0</v>
      </c>
      <c r="E27" s="327">
        <v>120</v>
      </c>
      <c r="F27" s="241"/>
      <c r="G27" s="241"/>
      <c r="H27" s="241"/>
      <c r="I27" s="241"/>
      <c r="J27" s="246"/>
      <c r="K27" s="246"/>
      <c r="L27" s="256"/>
      <c r="M27" s="246"/>
      <c r="N27" s="246"/>
      <c r="O27" s="246"/>
      <c r="P27" s="262"/>
    </row>
    <row r="28" spans="1:16" s="8" customFormat="1" ht="30" x14ac:dyDescent="0.25">
      <c r="A28" s="296" t="s">
        <v>70</v>
      </c>
      <c r="B28" s="288"/>
      <c r="C28" s="289" t="s">
        <v>215</v>
      </c>
      <c r="D28" s="242" t="s">
        <v>2</v>
      </c>
      <c r="E28" s="327">
        <v>70</v>
      </c>
      <c r="F28" s="241"/>
      <c r="G28" s="241"/>
      <c r="H28" s="241"/>
      <c r="I28" s="241"/>
      <c r="J28" s="246"/>
      <c r="K28" s="246"/>
      <c r="L28" s="256"/>
      <c r="M28" s="246"/>
      <c r="N28" s="246"/>
      <c r="O28" s="246"/>
      <c r="P28" s="262"/>
    </row>
    <row r="29" spans="1:16" s="8" customFormat="1" ht="15" x14ac:dyDescent="0.25">
      <c r="A29" s="264"/>
      <c r="B29" s="252"/>
      <c r="C29" s="309" t="s">
        <v>386</v>
      </c>
      <c r="D29" s="242"/>
      <c r="E29" s="241"/>
      <c r="F29" s="241"/>
      <c r="G29" s="241"/>
      <c r="H29" s="241"/>
      <c r="I29" s="241"/>
      <c r="J29" s="246"/>
      <c r="K29" s="246"/>
      <c r="L29" s="246"/>
      <c r="M29" s="246"/>
      <c r="N29" s="246"/>
      <c r="O29" s="242"/>
      <c r="P29" s="299"/>
    </row>
    <row r="30" spans="1:16" ht="15" x14ac:dyDescent="0.25">
      <c r="A30" s="296" t="s">
        <v>19</v>
      </c>
      <c r="B30" s="288"/>
      <c r="C30" s="289" t="s">
        <v>145</v>
      </c>
      <c r="D30" s="242" t="s">
        <v>0</v>
      </c>
      <c r="E30" s="291">
        <f>E23</f>
        <v>104.8</v>
      </c>
      <c r="F30" s="241"/>
      <c r="G30" s="241"/>
      <c r="H30" s="256"/>
      <c r="I30" s="256"/>
      <c r="J30" s="256"/>
      <c r="K30" s="256"/>
      <c r="L30" s="256"/>
      <c r="M30" s="246"/>
      <c r="N30" s="246"/>
      <c r="O30" s="246"/>
      <c r="P30" s="262"/>
    </row>
    <row r="31" spans="1:16" s="4" customFormat="1" ht="30" x14ac:dyDescent="0.25">
      <c r="A31" s="296"/>
      <c r="B31" s="288"/>
      <c r="C31" s="251" t="s">
        <v>216</v>
      </c>
      <c r="D31" s="242" t="s">
        <v>0</v>
      </c>
      <c r="E31" s="291">
        <f>E30</f>
        <v>104.8</v>
      </c>
      <c r="F31" s="241"/>
      <c r="G31" s="241"/>
      <c r="H31" s="256"/>
      <c r="I31" s="256"/>
      <c r="J31" s="256"/>
      <c r="K31" s="256"/>
      <c r="L31" s="256"/>
      <c r="M31" s="246"/>
      <c r="N31" s="246"/>
      <c r="O31" s="246"/>
      <c r="P31" s="262"/>
    </row>
    <row r="32" spans="1:16" ht="15" x14ac:dyDescent="0.25">
      <c r="A32" s="296"/>
      <c r="B32" s="288"/>
      <c r="C32" s="293" t="s">
        <v>217</v>
      </c>
      <c r="D32" s="242" t="s">
        <v>0</v>
      </c>
      <c r="E32" s="291">
        <f>E30</f>
        <v>104.8</v>
      </c>
      <c r="F32" s="241"/>
      <c r="G32" s="241"/>
      <c r="H32" s="256"/>
      <c r="I32" s="256"/>
      <c r="J32" s="256"/>
      <c r="K32" s="256"/>
      <c r="L32" s="256"/>
      <c r="M32" s="246"/>
      <c r="N32" s="246"/>
      <c r="O32" s="246"/>
      <c r="P32" s="262"/>
    </row>
    <row r="33" spans="1:16" ht="15" x14ac:dyDescent="0.25">
      <c r="A33" s="296"/>
      <c r="B33" s="288"/>
      <c r="C33" s="293" t="s">
        <v>146</v>
      </c>
      <c r="D33" s="242" t="s">
        <v>0</v>
      </c>
      <c r="E33" s="291">
        <f>E30</f>
        <v>104.8</v>
      </c>
      <c r="F33" s="241"/>
      <c r="G33" s="241"/>
      <c r="H33" s="256"/>
      <c r="I33" s="256"/>
      <c r="J33" s="256"/>
      <c r="K33" s="256"/>
      <c r="L33" s="256"/>
      <c r="M33" s="246"/>
      <c r="N33" s="246"/>
      <c r="O33" s="246"/>
      <c r="P33" s="262"/>
    </row>
    <row r="34" spans="1:16" ht="15" x14ac:dyDescent="0.25">
      <c r="A34" s="296" t="s">
        <v>21</v>
      </c>
      <c r="B34" s="288"/>
      <c r="C34" s="289" t="s">
        <v>147</v>
      </c>
      <c r="D34" s="242" t="s">
        <v>3</v>
      </c>
      <c r="E34" s="291">
        <v>65.400000000000006</v>
      </c>
      <c r="F34" s="241"/>
      <c r="G34" s="241"/>
      <c r="H34" s="256"/>
      <c r="I34" s="256"/>
      <c r="J34" s="256"/>
      <c r="K34" s="256"/>
      <c r="L34" s="256"/>
      <c r="M34" s="246"/>
      <c r="N34" s="246"/>
      <c r="O34" s="246"/>
      <c r="P34" s="262"/>
    </row>
    <row r="35" spans="1:16" ht="15" x14ac:dyDescent="0.25">
      <c r="A35" s="296"/>
      <c r="B35" s="288"/>
      <c r="C35" s="293" t="s">
        <v>148</v>
      </c>
      <c r="D35" s="242" t="s">
        <v>3</v>
      </c>
      <c r="E35" s="291">
        <f>E34*1.23</f>
        <v>80.442000000000007</v>
      </c>
      <c r="F35" s="241"/>
      <c r="G35" s="241"/>
      <c r="H35" s="256"/>
      <c r="I35" s="256"/>
      <c r="J35" s="256"/>
      <c r="K35" s="256"/>
      <c r="L35" s="256"/>
      <c r="M35" s="246"/>
      <c r="N35" s="246"/>
      <c r="O35" s="246"/>
      <c r="P35" s="262"/>
    </row>
    <row r="36" spans="1:16" ht="15" x14ac:dyDescent="0.25">
      <c r="A36" s="296"/>
      <c r="B36" s="288"/>
      <c r="C36" s="293" t="s">
        <v>217</v>
      </c>
      <c r="D36" s="242" t="s">
        <v>3</v>
      </c>
      <c r="E36" s="291">
        <f>E34</f>
        <v>65.400000000000006</v>
      </c>
      <c r="F36" s="241"/>
      <c r="G36" s="241"/>
      <c r="H36" s="256"/>
      <c r="I36" s="256"/>
      <c r="J36" s="256"/>
      <c r="K36" s="256"/>
      <c r="L36" s="256"/>
      <c r="M36" s="246"/>
      <c r="N36" s="246"/>
      <c r="O36" s="246"/>
      <c r="P36" s="262"/>
    </row>
    <row r="37" spans="1:16" ht="20.25" customHeight="1" x14ac:dyDescent="0.25">
      <c r="A37" s="296" t="s">
        <v>30</v>
      </c>
      <c r="B37" s="288"/>
      <c r="C37" s="289" t="s">
        <v>149</v>
      </c>
      <c r="D37" s="242" t="s">
        <v>0</v>
      </c>
      <c r="E37" s="291">
        <f>E34*4*0.3</f>
        <v>78.48</v>
      </c>
      <c r="F37" s="241"/>
      <c r="G37" s="241"/>
      <c r="H37" s="256"/>
      <c r="I37" s="256"/>
      <c r="J37" s="256"/>
      <c r="K37" s="256"/>
      <c r="L37" s="256"/>
      <c r="M37" s="246"/>
      <c r="N37" s="246"/>
      <c r="O37" s="246"/>
      <c r="P37" s="262"/>
    </row>
    <row r="38" spans="1:16" s="4" customFormat="1" ht="15" x14ac:dyDescent="0.25">
      <c r="A38" s="296"/>
      <c r="B38" s="288"/>
      <c r="C38" s="251" t="s">
        <v>431</v>
      </c>
      <c r="D38" s="242" t="s">
        <v>4</v>
      </c>
      <c r="E38" s="291">
        <f>E37*2.8</f>
        <v>219.744</v>
      </c>
      <c r="F38" s="241"/>
      <c r="G38" s="241"/>
      <c r="H38" s="256"/>
      <c r="I38" s="256"/>
      <c r="J38" s="290"/>
      <c r="K38" s="256"/>
      <c r="L38" s="256"/>
      <c r="M38" s="246"/>
      <c r="N38" s="246"/>
      <c r="O38" s="246"/>
      <c r="P38" s="262"/>
    </row>
    <row r="39" spans="1:16" s="4" customFormat="1" ht="13.5" customHeight="1" x14ac:dyDescent="0.25">
      <c r="A39" s="296"/>
      <c r="B39" s="288"/>
      <c r="C39" s="251" t="s">
        <v>432</v>
      </c>
      <c r="D39" s="242" t="s">
        <v>4</v>
      </c>
      <c r="E39" s="291">
        <f>E37*1.1</f>
        <v>86.328000000000017</v>
      </c>
      <c r="F39" s="241"/>
      <c r="G39" s="241"/>
      <c r="H39" s="256"/>
      <c r="I39" s="256"/>
      <c r="J39" s="290"/>
      <c r="K39" s="256"/>
      <c r="L39" s="256"/>
      <c r="M39" s="246"/>
      <c r="N39" s="246"/>
      <c r="O39" s="246"/>
      <c r="P39" s="262"/>
    </row>
    <row r="40" spans="1:16" ht="15" x14ac:dyDescent="0.25">
      <c r="A40" s="296"/>
      <c r="B40" s="288"/>
      <c r="C40" s="251" t="s">
        <v>49</v>
      </c>
      <c r="D40" s="242" t="s">
        <v>0</v>
      </c>
      <c r="E40" s="291">
        <f>E37</f>
        <v>78.48</v>
      </c>
      <c r="F40" s="241"/>
      <c r="G40" s="241"/>
      <c r="H40" s="256"/>
      <c r="I40" s="256"/>
      <c r="J40" s="290"/>
      <c r="K40" s="256"/>
      <c r="L40" s="256"/>
      <c r="M40" s="246"/>
      <c r="N40" s="246"/>
      <c r="O40" s="246"/>
      <c r="P40" s="262"/>
    </row>
    <row r="41" spans="1:16" s="8" customFormat="1" ht="30" x14ac:dyDescent="0.25">
      <c r="A41" s="296"/>
      <c r="B41" s="288"/>
      <c r="C41" s="251" t="s">
        <v>434</v>
      </c>
      <c r="D41" s="242" t="s">
        <v>11</v>
      </c>
      <c r="E41" s="291">
        <f>E37*0.25</f>
        <v>19.62</v>
      </c>
      <c r="F41" s="241"/>
      <c r="G41" s="241"/>
      <c r="H41" s="256"/>
      <c r="I41" s="256"/>
      <c r="J41" s="290"/>
      <c r="K41" s="256"/>
      <c r="L41" s="256"/>
      <c r="M41" s="246"/>
      <c r="N41" s="246"/>
      <c r="O41" s="246"/>
      <c r="P41" s="262"/>
    </row>
    <row r="42" spans="1:16" ht="30" x14ac:dyDescent="0.25">
      <c r="A42" s="296"/>
      <c r="B42" s="288"/>
      <c r="C42" s="251" t="s">
        <v>433</v>
      </c>
      <c r="D42" s="242" t="s">
        <v>11</v>
      </c>
      <c r="E42" s="291">
        <f>E37*0.35</f>
        <v>27.468</v>
      </c>
      <c r="F42" s="241"/>
      <c r="G42" s="241"/>
      <c r="H42" s="256"/>
      <c r="I42" s="256"/>
      <c r="J42" s="290"/>
      <c r="K42" s="256"/>
      <c r="L42" s="256"/>
      <c r="M42" s="246"/>
      <c r="N42" s="246"/>
      <c r="O42" s="246"/>
      <c r="P42" s="262"/>
    </row>
    <row r="43" spans="1:16" s="8" customFormat="1" ht="15" x14ac:dyDescent="0.25">
      <c r="A43" s="264"/>
      <c r="B43" s="252"/>
      <c r="C43" s="238" t="s">
        <v>359</v>
      </c>
      <c r="D43" s="242"/>
      <c r="E43" s="241"/>
      <c r="F43" s="241"/>
      <c r="G43" s="241"/>
      <c r="H43" s="241"/>
      <c r="I43" s="241"/>
      <c r="J43" s="246"/>
      <c r="K43" s="246"/>
      <c r="L43" s="246"/>
      <c r="M43" s="246"/>
      <c r="N43" s="246"/>
      <c r="O43" s="242"/>
      <c r="P43" s="299"/>
    </row>
    <row r="44" spans="1:16" ht="15" x14ac:dyDescent="0.25">
      <c r="A44" s="296" t="s">
        <v>22</v>
      </c>
      <c r="B44" s="288"/>
      <c r="C44" s="289" t="s">
        <v>150</v>
      </c>
      <c r="D44" s="242" t="s">
        <v>0</v>
      </c>
      <c r="E44" s="241">
        <f>E22</f>
        <v>33.6</v>
      </c>
      <c r="F44" s="241"/>
      <c r="G44" s="241"/>
      <c r="H44" s="256"/>
      <c r="I44" s="256"/>
      <c r="J44" s="256"/>
      <c r="K44" s="256"/>
      <c r="L44" s="256"/>
      <c r="M44" s="246"/>
      <c r="N44" s="246"/>
      <c r="O44" s="246"/>
      <c r="P44" s="262"/>
    </row>
    <row r="45" spans="1:16" s="4" customFormat="1" ht="15" x14ac:dyDescent="0.25">
      <c r="A45" s="296"/>
      <c r="B45" s="288"/>
      <c r="C45" s="251" t="s">
        <v>152</v>
      </c>
      <c r="D45" s="242" t="s">
        <v>0</v>
      </c>
      <c r="E45" s="291">
        <f>E44</f>
        <v>33.6</v>
      </c>
      <c r="F45" s="241"/>
      <c r="G45" s="241"/>
      <c r="H45" s="256"/>
      <c r="I45" s="256"/>
      <c r="J45" s="256"/>
      <c r="K45" s="256"/>
      <c r="L45" s="256"/>
      <c r="M45" s="246"/>
      <c r="N45" s="246"/>
      <c r="O45" s="246"/>
      <c r="P45" s="262"/>
    </row>
    <row r="46" spans="1:16" ht="15" x14ac:dyDescent="0.25">
      <c r="A46" s="296"/>
      <c r="B46" s="288"/>
      <c r="C46" s="293" t="s">
        <v>217</v>
      </c>
      <c r="D46" s="242" t="s">
        <v>0</v>
      </c>
      <c r="E46" s="291">
        <f>E44</f>
        <v>33.6</v>
      </c>
      <c r="F46" s="241"/>
      <c r="G46" s="241"/>
      <c r="H46" s="256"/>
      <c r="I46" s="256"/>
      <c r="J46" s="256"/>
      <c r="K46" s="256"/>
      <c r="L46" s="256"/>
      <c r="M46" s="246"/>
      <c r="N46" s="246"/>
      <c r="O46" s="246"/>
      <c r="P46" s="262"/>
    </row>
    <row r="47" spans="1:16" ht="15" x14ac:dyDescent="0.25">
      <c r="A47" s="296"/>
      <c r="B47" s="288"/>
      <c r="C47" s="293" t="s">
        <v>146</v>
      </c>
      <c r="D47" s="242" t="s">
        <v>0</v>
      </c>
      <c r="E47" s="291">
        <f>E44</f>
        <v>33.6</v>
      </c>
      <c r="F47" s="241"/>
      <c r="G47" s="241"/>
      <c r="H47" s="256"/>
      <c r="I47" s="256"/>
      <c r="J47" s="256"/>
      <c r="K47" s="256"/>
      <c r="L47" s="256"/>
      <c r="M47" s="246"/>
      <c r="N47" s="246"/>
      <c r="O47" s="246"/>
      <c r="P47" s="262"/>
    </row>
    <row r="48" spans="1:16" ht="15" x14ac:dyDescent="0.25">
      <c r="A48" s="296" t="s">
        <v>23</v>
      </c>
      <c r="B48" s="288"/>
      <c r="C48" s="289" t="s">
        <v>147</v>
      </c>
      <c r="D48" s="242" t="s">
        <v>3</v>
      </c>
      <c r="E48" s="291">
        <v>24</v>
      </c>
      <c r="F48" s="241"/>
      <c r="G48" s="241"/>
      <c r="H48" s="256"/>
      <c r="I48" s="256"/>
      <c r="J48" s="256"/>
      <c r="K48" s="256"/>
      <c r="L48" s="256"/>
      <c r="M48" s="246"/>
      <c r="N48" s="246"/>
      <c r="O48" s="246"/>
      <c r="P48" s="262"/>
    </row>
    <row r="49" spans="1:17" ht="15" x14ac:dyDescent="0.25">
      <c r="A49" s="296"/>
      <c r="B49" s="288"/>
      <c r="C49" s="293" t="s">
        <v>148</v>
      </c>
      <c r="D49" s="242" t="s">
        <v>3</v>
      </c>
      <c r="E49" s="291">
        <f>E48*1.23</f>
        <v>29.52</v>
      </c>
      <c r="F49" s="241"/>
      <c r="G49" s="241"/>
      <c r="H49" s="256"/>
      <c r="I49" s="256"/>
      <c r="J49" s="256"/>
      <c r="K49" s="256"/>
      <c r="L49" s="256"/>
      <c r="M49" s="246"/>
      <c r="N49" s="246"/>
      <c r="O49" s="246"/>
      <c r="P49" s="262"/>
    </row>
    <row r="50" spans="1:17" ht="15" x14ac:dyDescent="0.25">
      <c r="A50" s="296"/>
      <c r="B50" s="288"/>
      <c r="C50" s="293" t="s">
        <v>217</v>
      </c>
      <c r="D50" s="242" t="s">
        <v>3</v>
      </c>
      <c r="E50" s="291">
        <f>E48</f>
        <v>24</v>
      </c>
      <c r="F50" s="241"/>
      <c r="G50" s="241"/>
      <c r="H50" s="256"/>
      <c r="I50" s="256"/>
      <c r="J50" s="256"/>
      <c r="K50" s="256"/>
      <c r="L50" s="256"/>
      <c r="M50" s="246"/>
      <c r="N50" s="246"/>
      <c r="O50" s="246"/>
      <c r="P50" s="262"/>
    </row>
    <row r="51" spans="1:17" s="8" customFormat="1" ht="15" x14ac:dyDescent="0.25">
      <c r="A51" s="264"/>
      <c r="B51" s="252"/>
      <c r="C51" s="238" t="s">
        <v>360</v>
      </c>
      <c r="D51" s="242"/>
      <c r="E51" s="241"/>
      <c r="F51" s="241"/>
      <c r="G51" s="241"/>
      <c r="H51" s="241"/>
      <c r="I51" s="241"/>
      <c r="J51" s="246"/>
      <c r="K51" s="246"/>
      <c r="L51" s="246"/>
      <c r="M51" s="246"/>
      <c r="N51" s="246"/>
      <c r="O51" s="242"/>
      <c r="P51" s="299"/>
    </row>
    <row r="52" spans="1:17" ht="30" x14ac:dyDescent="0.25">
      <c r="A52" s="296" t="s">
        <v>25</v>
      </c>
      <c r="B52" s="288"/>
      <c r="C52" s="289" t="s">
        <v>218</v>
      </c>
      <c r="D52" s="242" t="s">
        <v>2</v>
      </c>
      <c r="E52" s="291">
        <v>70</v>
      </c>
      <c r="F52" s="241"/>
      <c r="G52" s="241"/>
      <c r="H52" s="256"/>
      <c r="I52" s="256"/>
      <c r="J52" s="246"/>
      <c r="K52" s="256"/>
      <c r="L52" s="256"/>
      <c r="M52" s="246"/>
      <c r="N52" s="246"/>
      <c r="O52" s="246"/>
      <c r="P52" s="262"/>
    </row>
    <row r="53" spans="1:17" ht="30" x14ac:dyDescent="0.25">
      <c r="A53" s="296" t="s">
        <v>26</v>
      </c>
      <c r="B53" s="288"/>
      <c r="C53" s="289" t="s">
        <v>219</v>
      </c>
      <c r="D53" s="242" t="s">
        <v>2</v>
      </c>
      <c r="E53" s="291">
        <v>4</v>
      </c>
      <c r="F53" s="241"/>
      <c r="G53" s="241"/>
      <c r="H53" s="256"/>
      <c r="I53" s="256"/>
      <c r="J53" s="246"/>
      <c r="K53" s="256"/>
      <c r="L53" s="256"/>
      <c r="M53" s="246"/>
      <c r="N53" s="246"/>
      <c r="O53" s="246"/>
      <c r="P53" s="262"/>
    </row>
    <row r="54" spans="1:17" ht="30" x14ac:dyDescent="0.25">
      <c r="A54" s="296" t="s">
        <v>27</v>
      </c>
      <c r="B54" s="288"/>
      <c r="C54" s="289" t="s">
        <v>220</v>
      </c>
      <c r="D54" s="242" t="s">
        <v>2</v>
      </c>
      <c r="E54" s="291">
        <v>16</v>
      </c>
      <c r="F54" s="241"/>
      <c r="G54" s="241"/>
      <c r="H54" s="256"/>
      <c r="I54" s="256"/>
      <c r="J54" s="246"/>
      <c r="K54" s="256"/>
      <c r="L54" s="256"/>
      <c r="M54" s="246"/>
      <c r="N54" s="246"/>
      <c r="O54" s="246"/>
      <c r="P54" s="262"/>
    </row>
    <row r="55" spans="1:17" s="8" customFormat="1" ht="15" x14ac:dyDescent="0.25">
      <c r="A55" s="264"/>
      <c r="B55" s="252"/>
      <c r="C55" s="238" t="s">
        <v>361</v>
      </c>
      <c r="D55" s="242"/>
      <c r="E55" s="241"/>
      <c r="F55" s="241"/>
      <c r="G55" s="241"/>
      <c r="H55" s="241"/>
      <c r="I55" s="241"/>
      <c r="J55" s="246"/>
      <c r="K55" s="246"/>
      <c r="L55" s="246"/>
      <c r="M55" s="246"/>
      <c r="N55" s="246"/>
      <c r="O55" s="242"/>
      <c r="P55" s="299"/>
    </row>
    <row r="56" spans="1:17" ht="33" customHeight="1" x14ac:dyDescent="0.25">
      <c r="A56" s="296" t="s">
        <v>28</v>
      </c>
      <c r="B56" s="288"/>
      <c r="C56" s="244" t="s">
        <v>221</v>
      </c>
      <c r="D56" s="242" t="s">
        <v>1</v>
      </c>
      <c r="E56" s="291">
        <v>4.5999999999999996</v>
      </c>
      <c r="F56" s="241"/>
      <c r="G56" s="241"/>
      <c r="H56" s="256"/>
      <c r="I56" s="256"/>
      <c r="J56" s="246"/>
      <c r="K56" s="256"/>
      <c r="L56" s="256"/>
      <c r="M56" s="246"/>
      <c r="N56" s="246"/>
      <c r="O56" s="246"/>
      <c r="P56" s="262"/>
    </row>
    <row r="57" spans="1:17" s="4" customFormat="1" ht="15" x14ac:dyDescent="0.25">
      <c r="A57" s="296"/>
      <c r="B57" s="288"/>
      <c r="C57" s="255" t="s">
        <v>211</v>
      </c>
      <c r="D57" s="242" t="s">
        <v>1</v>
      </c>
      <c r="E57" s="291">
        <f>E56*1.05</f>
        <v>4.83</v>
      </c>
      <c r="F57" s="241"/>
      <c r="G57" s="241"/>
      <c r="H57" s="256"/>
      <c r="I57" s="256"/>
      <c r="J57" s="256"/>
      <c r="K57" s="256"/>
      <c r="L57" s="256"/>
      <c r="M57" s="246"/>
      <c r="N57" s="246"/>
      <c r="O57" s="246"/>
      <c r="P57" s="262"/>
    </row>
    <row r="58" spans="1:17" ht="15" x14ac:dyDescent="0.25">
      <c r="A58" s="296"/>
      <c r="B58" s="288"/>
      <c r="C58" s="292" t="s">
        <v>435</v>
      </c>
      <c r="D58" s="242" t="s">
        <v>4</v>
      </c>
      <c r="E58" s="291">
        <f>E56/0.2*5*1.6*1.05</f>
        <v>193.20000000000002</v>
      </c>
      <c r="F58" s="241"/>
      <c r="G58" s="241"/>
      <c r="H58" s="256"/>
      <c r="I58" s="256"/>
      <c r="J58" s="256"/>
      <c r="K58" s="256"/>
      <c r="L58" s="256"/>
      <c r="M58" s="246"/>
      <c r="N58" s="246"/>
      <c r="O58" s="246"/>
      <c r="P58" s="262"/>
    </row>
    <row r="59" spans="1:17" ht="15" x14ac:dyDescent="0.25">
      <c r="A59" s="296" t="s">
        <v>29</v>
      </c>
      <c r="B59" s="288"/>
      <c r="C59" s="244" t="s">
        <v>160</v>
      </c>
      <c r="D59" s="242" t="s">
        <v>0</v>
      </c>
      <c r="E59" s="291">
        <f>E56/0.4</f>
        <v>11.499999999999998</v>
      </c>
      <c r="F59" s="241"/>
      <c r="G59" s="241"/>
      <c r="H59" s="256"/>
      <c r="I59" s="256"/>
      <c r="J59" s="246"/>
      <c r="K59" s="256"/>
      <c r="L59" s="256"/>
      <c r="M59" s="246"/>
      <c r="N59" s="246"/>
      <c r="O59" s="246"/>
      <c r="P59" s="262"/>
    </row>
    <row r="60" spans="1:17" s="8" customFormat="1" ht="15" x14ac:dyDescent="0.25">
      <c r="A60" s="264"/>
      <c r="B60" s="252"/>
      <c r="C60" s="238" t="s">
        <v>362</v>
      </c>
      <c r="D60" s="242"/>
      <c r="E60" s="241"/>
      <c r="F60" s="241"/>
      <c r="G60" s="241"/>
      <c r="H60" s="241"/>
      <c r="I60" s="241"/>
      <c r="J60" s="246"/>
      <c r="K60" s="246"/>
      <c r="L60" s="246"/>
      <c r="M60" s="246"/>
      <c r="N60" s="246"/>
      <c r="O60" s="246"/>
      <c r="P60" s="262"/>
    </row>
    <row r="61" spans="1:17" ht="15" x14ac:dyDescent="0.25">
      <c r="A61" s="265" t="s">
        <v>36</v>
      </c>
      <c r="B61" s="210"/>
      <c r="C61" s="244" t="s">
        <v>210</v>
      </c>
      <c r="D61" s="183" t="s">
        <v>0</v>
      </c>
      <c r="E61" s="184">
        <v>58.8</v>
      </c>
      <c r="F61" s="184"/>
      <c r="G61" s="184"/>
      <c r="H61" s="197"/>
      <c r="I61" s="197"/>
      <c r="J61" s="197"/>
      <c r="K61" s="197"/>
      <c r="L61" s="191"/>
      <c r="M61" s="185"/>
      <c r="N61" s="185"/>
      <c r="O61" s="185"/>
      <c r="P61" s="186"/>
    </row>
    <row r="62" spans="1:17" s="4" customFormat="1" ht="15" x14ac:dyDescent="0.25">
      <c r="A62" s="265"/>
      <c r="B62" s="210"/>
      <c r="C62" s="255" t="s">
        <v>173</v>
      </c>
      <c r="D62" s="183" t="s">
        <v>0</v>
      </c>
      <c r="E62" s="184">
        <f>E61*1.15</f>
        <v>67.61999999999999</v>
      </c>
      <c r="F62" s="184"/>
      <c r="G62" s="184"/>
      <c r="H62" s="197"/>
      <c r="I62" s="197"/>
      <c r="J62" s="197"/>
      <c r="K62" s="197"/>
      <c r="L62" s="191"/>
      <c r="M62" s="185"/>
      <c r="N62" s="185"/>
      <c r="O62" s="185"/>
      <c r="P62" s="186"/>
      <c r="Q62" s="8"/>
    </row>
    <row r="63" spans="1:17" s="4" customFormat="1" ht="15" x14ac:dyDescent="0.25">
      <c r="A63" s="265"/>
      <c r="B63" s="210"/>
      <c r="C63" s="255" t="s">
        <v>90</v>
      </c>
      <c r="D63" s="183" t="s">
        <v>0</v>
      </c>
      <c r="E63" s="184">
        <f>E61</f>
        <v>58.8</v>
      </c>
      <c r="F63" s="184"/>
      <c r="G63" s="184"/>
      <c r="H63" s="197"/>
      <c r="I63" s="197"/>
      <c r="J63" s="197"/>
      <c r="K63" s="197"/>
      <c r="L63" s="191"/>
      <c r="M63" s="185"/>
      <c r="N63" s="185"/>
      <c r="O63" s="185"/>
      <c r="P63" s="186"/>
      <c r="Q63" s="2"/>
    </row>
    <row r="64" spans="1:17" ht="30" x14ac:dyDescent="0.25">
      <c r="A64" s="296" t="s">
        <v>37</v>
      </c>
      <c r="B64" s="288"/>
      <c r="C64" s="244" t="s">
        <v>172</v>
      </c>
      <c r="D64" s="183" t="s">
        <v>0</v>
      </c>
      <c r="E64" s="193">
        <f>E27</f>
        <v>120</v>
      </c>
      <c r="F64" s="184"/>
      <c r="G64" s="184"/>
      <c r="H64" s="197"/>
      <c r="I64" s="197"/>
      <c r="J64" s="197"/>
      <c r="K64" s="197"/>
      <c r="L64" s="191"/>
      <c r="M64" s="185"/>
      <c r="N64" s="185"/>
      <c r="O64" s="185"/>
      <c r="P64" s="186"/>
    </row>
    <row r="65" spans="1:17" s="4" customFormat="1" ht="15" x14ac:dyDescent="0.25">
      <c r="A65" s="296"/>
      <c r="B65" s="288"/>
      <c r="C65" s="255" t="s">
        <v>436</v>
      </c>
      <c r="D65" s="183" t="s">
        <v>11</v>
      </c>
      <c r="E65" s="193">
        <f>E64*0.2</f>
        <v>24</v>
      </c>
      <c r="F65" s="184"/>
      <c r="G65" s="184"/>
      <c r="H65" s="197"/>
      <c r="I65" s="197"/>
      <c r="J65" s="197"/>
      <c r="K65" s="197"/>
      <c r="L65" s="191"/>
      <c r="M65" s="185"/>
      <c r="N65" s="185"/>
      <c r="O65" s="185"/>
      <c r="P65" s="186"/>
    </row>
    <row r="66" spans="1:17" s="4" customFormat="1" ht="15" x14ac:dyDescent="0.25">
      <c r="A66" s="296"/>
      <c r="B66" s="288"/>
      <c r="C66" s="255" t="s">
        <v>437</v>
      </c>
      <c r="D66" s="183" t="s">
        <v>4</v>
      </c>
      <c r="E66" s="193">
        <f>E64*1.5*1.2</f>
        <v>216</v>
      </c>
      <c r="F66" s="184"/>
      <c r="G66" s="184"/>
      <c r="H66" s="197"/>
      <c r="I66" s="197"/>
      <c r="J66" s="197"/>
      <c r="K66" s="197"/>
      <c r="L66" s="191"/>
      <c r="M66" s="185"/>
      <c r="N66" s="185"/>
      <c r="O66" s="185"/>
      <c r="P66" s="186"/>
    </row>
    <row r="67" spans="1:17" ht="15" x14ac:dyDescent="0.25">
      <c r="A67" s="296"/>
      <c r="B67" s="288"/>
      <c r="C67" s="255" t="s">
        <v>438</v>
      </c>
      <c r="D67" s="183" t="s">
        <v>0</v>
      </c>
      <c r="E67" s="193">
        <f>E64</f>
        <v>120</v>
      </c>
      <c r="F67" s="184"/>
      <c r="G67" s="184"/>
      <c r="H67" s="197"/>
      <c r="I67" s="197"/>
      <c r="J67" s="197"/>
      <c r="K67" s="197"/>
      <c r="L67" s="191"/>
      <c r="M67" s="185"/>
      <c r="N67" s="185"/>
      <c r="O67" s="185"/>
      <c r="P67" s="186"/>
    </row>
    <row r="68" spans="1:17" ht="15" x14ac:dyDescent="0.25">
      <c r="A68" s="265"/>
      <c r="B68" s="210"/>
      <c r="C68" s="255" t="s">
        <v>439</v>
      </c>
      <c r="D68" s="183" t="s">
        <v>4</v>
      </c>
      <c r="E68" s="184">
        <f>E64*6</f>
        <v>720</v>
      </c>
      <c r="F68" s="184"/>
      <c r="G68" s="184"/>
      <c r="H68" s="197"/>
      <c r="I68" s="197"/>
      <c r="J68" s="197"/>
      <c r="K68" s="197"/>
      <c r="L68" s="191"/>
      <c r="M68" s="185"/>
      <c r="N68" s="185"/>
      <c r="O68" s="185"/>
      <c r="P68" s="186"/>
    </row>
    <row r="69" spans="1:17" ht="15" x14ac:dyDescent="0.25">
      <c r="A69" s="265" t="s">
        <v>38</v>
      </c>
      <c r="B69" s="210"/>
      <c r="C69" s="244" t="s">
        <v>174</v>
      </c>
      <c r="D69" s="183" t="s">
        <v>0</v>
      </c>
      <c r="E69" s="184">
        <f>E64</f>
        <v>120</v>
      </c>
      <c r="F69" s="184"/>
      <c r="G69" s="184"/>
      <c r="H69" s="197"/>
      <c r="I69" s="197"/>
      <c r="J69" s="197"/>
      <c r="K69" s="197"/>
      <c r="L69" s="191"/>
      <c r="M69" s="185"/>
      <c r="N69" s="185"/>
      <c r="O69" s="185"/>
      <c r="P69" s="186"/>
    </row>
    <row r="70" spans="1:17" s="4" customFormat="1" ht="30" x14ac:dyDescent="0.25">
      <c r="A70" s="265"/>
      <c r="B70" s="210"/>
      <c r="C70" s="255" t="s">
        <v>440</v>
      </c>
      <c r="D70" s="183" t="s">
        <v>4</v>
      </c>
      <c r="E70" s="184">
        <f>E69*1.6*30*1.2</f>
        <v>6912</v>
      </c>
      <c r="F70" s="184"/>
      <c r="G70" s="184"/>
      <c r="H70" s="197"/>
      <c r="I70" s="197"/>
      <c r="J70" s="197"/>
      <c r="K70" s="197"/>
      <c r="L70" s="191"/>
      <c r="M70" s="185"/>
      <c r="N70" s="185"/>
      <c r="O70" s="185"/>
      <c r="P70" s="186"/>
      <c r="Q70" s="8"/>
    </row>
    <row r="71" spans="1:17" s="4" customFormat="1" ht="15" x14ac:dyDescent="0.25">
      <c r="A71" s="265"/>
      <c r="B71" s="210"/>
      <c r="C71" s="255" t="s">
        <v>90</v>
      </c>
      <c r="D71" s="183" t="s">
        <v>0</v>
      </c>
      <c r="E71" s="184">
        <f>E69</f>
        <v>120</v>
      </c>
      <c r="F71" s="184"/>
      <c r="G71" s="184"/>
      <c r="H71" s="197"/>
      <c r="I71" s="197"/>
      <c r="J71" s="197"/>
      <c r="K71" s="197"/>
      <c r="L71" s="191"/>
      <c r="M71" s="185"/>
      <c r="N71" s="185"/>
      <c r="O71" s="185"/>
      <c r="P71" s="186"/>
      <c r="Q71" s="2"/>
    </row>
    <row r="72" spans="1:17" ht="45" x14ac:dyDescent="0.25">
      <c r="A72" s="296" t="s">
        <v>39</v>
      </c>
      <c r="B72" s="288"/>
      <c r="C72" s="244" t="s">
        <v>175</v>
      </c>
      <c r="D72" s="183" t="s">
        <v>0</v>
      </c>
      <c r="E72" s="193">
        <v>296.8</v>
      </c>
      <c r="F72" s="184"/>
      <c r="G72" s="184"/>
      <c r="H72" s="197"/>
      <c r="I72" s="197"/>
      <c r="J72" s="197"/>
      <c r="K72" s="197"/>
      <c r="L72" s="191"/>
      <c r="M72" s="185"/>
      <c r="N72" s="185"/>
      <c r="O72" s="185"/>
      <c r="P72" s="186"/>
    </row>
    <row r="73" spans="1:17" s="8" customFormat="1" ht="30" x14ac:dyDescent="0.25">
      <c r="A73" s="296"/>
      <c r="B73" s="288"/>
      <c r="C73" s="255" t="s">
        <v>441</v>
      </c>
      <c r="D73" s="183" t="s">
        <v>11</v>
      </c>
      <c r="E73" s="193">
        <f>E72*0.25</f>
        <v>74.2</v>
      </c>
      <c r="F73" s="184"/>
      <c r="G73" s="184"/>
      <c r="H73" s="197"/>
      <c r="I73" s="197"/>
      <c r="J73" s="197"/>
      <c r="K73" s="197"/>
      <c r="L73" s="191"/>
      <c r="M73" s="185"/>
      <c r="N73" s="185"/>
      <c r="O73" s="185"/>
      <c r="P73" s="186"/>
    </row>
    <row r="74" spans="1:17" ht="30" x14ac:dyDescent="0.25">
      <c r="A74" s="296"/>
      <c r="B74" s="288"/>
      <c r="C74" s="255" t="s">
        <v>442</v>
      </c>
      <c r="D74" s="183" t="s">
        <v>11</v>
      </c>
      <c r="E74" s="193">
        <f>E72*0.35</f>
        <v>103.88</v>
      </c>
      <c r="F74" s="184"/>
      <c r="G74" s="184"/>
      <c r="H74" s="197"/>
      <c r="I74" s="197"/>
      <c r="J74" s="197"/>
      <c r="K74" s="197"/>
      <c r="L74" s="191"/>
      <c r="M74" s="185"/>
      <c r="N74" s="185"/>
      <c r="O74" s="185"/>
      <c r="P74" s="186"/>
    </row>
    <row r="75" spans="1:17" ht="15" x14ac:dyDescent="0.25">
      <c r="A75" s="296" t="s">
        <v>161</v>
      </c>
      <c r="B75" s="288"/>
      <c r="C75" s="244" t="s">
        <v>164</v>
      </c>
      <c r="D75" s="183" t="s">
        <v>0</v>
      </c>
      <c r="E75" s="193">
        <v>151.19999999999999</v>
      </c>
      <c r="F75" s="184"/>
      <c r="G75" s="184"/>
      <c r="H75" s="197"/>
      <c r="I75" s="197"/>
      <c r="J75" s="197"/>
      <c r="K75" s="197"/>
      <c r="L75" s="191"/>
      <c r="M75" s="185"/>
      <c r="N75" s="185"/>
      <c r="O75" s="185"/>
      <c r="P75" s="186"/>
    </row>
    <row r="76" spans="1:17" s="8" customFormat="1" ht="30" x14ac:dyDescent="0.25">
      <c r="A76" s="296"/>
      <c r="B76" s="288"/>
      <c r="C76" s="255" t="s">
        <v>443</v>
      </c>
      <c r="D76" s="183" t="s">
        <v>0</v>
      </c>
      <c r="E76" s="193">
        <f>E75*1.05</f>
        <v>158.76</v>
      </c>
      <c r="F76" s="184"/>
      <c r="G76" s="184"/>
      <c r="H76" s="197"/>
      <c r="I76" s="197"/>
      <c r="J76" s="197"/>
      <c r="K76" s="197"/>
      <c r="L76" s="191"/>
      <c r="M76" s="185"/>
      <c r="N76" s="185"/>
      <c r="O76" s="185"/>
      <c r="P76" s="186"/>
    </row>
    <row r="77" spans="1:17" ht="15" x14ac:dyDescent="0.25">
      <c r="A77" s="296"/>
      <c r="B77" s="288"/>
      <c r="C77" s="255" t="s">
        <v>165</v>
      </c>
      <c r="D77" s="183" t="s">
        <v>0</v>
      </c>
      <c r="E77" s="193">
        <f>E75</f>
        <v>151.19999999999999</v>
      </c>
      <c r="F77" s="184"/>
      <c r="G77" s="184"/>
      <c r="H77" s="197"/>
      <c r="I77" s="197"/>
      <c r="J77" s="197"/>
      <c r="K77" s="197"/>
      <c r="L77" s="191"/>
      <c r="M77" s="185"/>
      <c r="N77" s="185"/>
      <c r="O77" s="185"/>
      <c r="P77" s="186"/>
    </row>
    <row r="78" spans="1:17" ht="45" x14ac:dyDescent="0.25">
      <c r="A78" s="263" t="s">
        <v>162</v>
      </c>
      <c r="B78" s="247"/>
      <c r="C78" s="244" t="s">
        <v>176</v>
      </c>
      <c r="D78" s="183" t="s">
        <v>2</v>
      </c>
      <c r="E78" s="184">
        <v>118</v>
      </c>
      <c r="F78" s="184"/>
      <c r="G78" s="184"/>
      <c r="H78" s="191"/>
      <c r="I78" s="191"/>
      <c r="J78" s="191"/>
      <c r="K78" s="185"/>
      <c r="L78" s="185"/>
      <c r="M78" s="185"/>
      <c r="N78" s="185"/>
      <c r="O78" s="185"/>
      <c r="P78" s="186"/>
    </row>
    <row r="79" spans="1:17" ht="15" x14ac:dyDescent="0.25">
      <c r="A79" s="265" t="s">
        <v>163</v>
      </c>
      <c r="B79" s="210"/>
      <c r="C79" s="244" t="s">
        <v>177</v>
      </c>
      <c r="D79" s="183" t="s">
        <v>0</v>
      </c>
      <c r="E79" s="184">
        <f>E78+36</f>
        <v>154</v>
      </c>
      <c r="F79" s="184"/>
      <c r="G79" s="184"/>
      <c r="H79" s="191"/>
      <c r="I79" s="191"/>
      <c r="J79" s="191"/>
      <c r="K79" s="185"/>
      <c r="L79" s="185"/>
      <c r="M79" s="185"/>
      <c r="N79" s="185"/>
      <c r="O79" s="185"/>
      <c r="P79" s="186"/>
    </row>
    <row r="80" spans="1:17" ht="30" x14ac:dyDescent="0.25">
      <c r="A80" s="265"/>
      <c r="B80" s="210"/>
      <c r="C80" s="255" t="s">
        <v>406</v>
      </c>
      <c r="D80" s="242" t="s">
        <v>0</v>
      </c>
      <c r="E80" s="184">
        <f>E79*1.25</f>
        <v>192.5</v>
      </c>
      <c r="F80" s="184"/>
      <c r="G80" s="184"/>
      <c r="H80" s="197"/>
      <c r="I80" s="197"/>
      <c r="J80" s="197"/>
      <c r="K80" s="185"/>
      <c r="L80" s="185"/>
      <c r="M80" s="185"/>
      <c r="N80" s="185"/>
      <c r="O80" s="185"/>
      <c r="P80" s="186"/>
    </row>
    <row r="81" spans="1:17" ht="15" x14ac:dyDescent="0.25">
      <c r="A81" s="265"/>
      <c r="B81" s="210"/>
      <c r="C81" s="255" t="s">
        <v>423</v>
      </c>
      <c r="D81" s="242" t="s">
        <v>4</v>
      </c>
      <c r="E81" s="184">
        <f>E79*6*1.1</f>
        <v>1016.4000000000001</v>
      </c>
      <c r="F81" s="184"/>
      <c r="G81" s="184"/>
      <c r="H81" s="197"/>
      <c r="I81" s="197"/>
      <c r="J81" s="197"/>
      <c r="K81" s="185"/>
      <c r="L81" s="185"/>
      <c r="M81" s="185"/>
      <c r="N81" s="185"/>
      <c r="O81" s="185"/>
      <c r="P81" s="186"/>
    </row>
    <row r="82" spans="1:17" ht="30" x14ac:dyDescent="0.25">
      <c r="A82" s="265"/>
      <c r="B82" s="210"/>
      <c r="C82" s="255" t="s">
        <v>424</v>
      </c>
      <c r="D82" s="242" t="s">
        <v>0</v>
      </c>
      <c r="E82" s="184">
        <f>E79</f>
        <v>154</v>
      </c>
      <c r="F82" s="184"/>
      <c r="G82" s="184"/>
      <c r="H82" s="197"/>
      <c r="I82" s="197"/>
      <c r="J82" s="197"/>
      <c r="K82" s="185"/>
      <c r="L82" s="185"/>
      <c r="M82" s="185"/>
      <c r="N82" s="185"/>
      <c r="O82" s="185"/>
      <c r="P82" s="186"/>
    </row>
    <row r="83" spans="1:17" ht="15" x14ac:dyDescent="0.25">
      <c r="A83" s="298" t="s">
        <v>166</v>
      </c>
      <c r="B83" s="210"/>
      <c r="C83" s="244" t="s">
        <v>122</v>
      </c>
      <c r="D83" s="183" t="s">
        <v>0</v>
      </c>
      <c r="E83" s="184">
        <f>E79+'logi L5'!E75*2</f>
        <v>456.4</v>
      </c>
      <c r="F83" s="184"/>
      <c r="G83" s="184"/>
      <c r="H83" s="191"/>
      <c r="I83" s="191"/>
      <c r="J83" s="191"/>
      <c r="K83" s="185"/>
      <c r="L83" s="185"/>
      <c r="M83" s="185"/>
      <c r="N83" s="185"/>
      <c r="O83" s="185"/>
      <c r="P83" s="186"/>
    </row>
    <row r="84" spans="1:17" ht="15" x14ac:dyDescent="0.25">
      <c r="A84" s="265"/>
      <c r="B84" s="210"/>
      <c r="C84" s="255" t="s">
        <v>426</v>
      </c>
      <c r="D84" s="242" t="s">
        <v>4</v>
      </c>
      <c r="E84" s="184">
        <f>E82*0.5*1.2</f>
        <v>92.399999999999991</v>
      </c>
      <c r="F84" s="184"/>
      <c r="G84" s="184"/>
      <c r="H84" s="197"/>
      <c r="I84" s="197"/>
      <c r="J84" s="197"/>
      <c r="K84" s="185"/>
      <c r="L84" s="185"/>
      <c r="M84" s="185"/>
      <c r="N84" s="185"/>
      <c r="O84" s="185"/>
      <c r="P84" s="186"/>
      <c r="Q84" s="8"/>
    </row>
    <row r="85" spans="1:17" ht="15.75" thickBot="1" x14ac:dyDescent="0.3">
      <c r="A85" s="211"/>
      <c r="B85" s="212"/>
      <c r="C85" s="317" t="s">
        <v>46</v>
      </c>
      <c r="D85" s="268" t="s">
        <v>0</v>
      </c>
      <c r="E85" s="201">
        <f>E82</f>
        <v>154</v>
      </c>
      <c r="F85" s="201"/>
      <c r="G85" s="201"/>
      <c r="H85" s="328"/>
      <c r="I85" s="328"/>
      <c r="J85" s="328"/>
      <c r="K85" s="204"/>
      <c r="L85" s="204"/>
      <c r="M85" s="204"/>
      <c r="N85" s="204"/>
      <c r="O85" s="204"/>
      <c r="P85" s="205"/>
    </row>
    <row r="86" spans="1:17" ht="15" x14ac:dyDescent="0.25">
      <c r="A86" s="206"/>
      <c r="B86" s="206"/>
      <c r="C86" s="419" t="s">
        <v>56</v>
      </c>
      <c r="D86" s="423"/>
      <c r="E86" s="423"/>
      <c r="F86" s="423"/>
      <c r="G86" s="423"/>
      <c r="H86" s="423"/>
      <c r="I86" s="423"/>
      <c r="J86" s="423"/>
      <c r="K86" s="423"/>
      <c r="L86" s="322"/>
      <c r="M86" s="174"/>
      <c r="N86" s="174"/>
      <c r="O86" s="174"/>
      <c r="P86" s="175"/>
      <c r="Q86" s="26"/>
    </row>
    <row r="87" spans="1:17" s="4" customFormat="1" ht="15" x14ac:dyDescent="0.25">
      <c r="A87" s="207"/>
      <c r="B87" s="207"/>
      <c r="C87" s="414" t="s">
        <v>73</v>
      </c>
      <c r="D87" s="414"/>
      <c r="E87" s="414"/>
      <c r="F87" s="414"/>
      <c r="G87" s="414"/>
      <c r="H87" s="414"/>
      <c r="I87" s="414"/>
      <c r="J87" s="414"/>
      <c r="K87" s="415"/>
      <c r="L87" s="323"/>
      <c r="M87" s="208"/>
      <c r="N87" s="208"/>
      <c r="O87" s="208"/>
      <c r="P87" s="209"/>
      <c r="Q87" s="24"/>
    </row>
    <row r="88" spans="1:17" ht="15.75" thickBot="1" x14ac:dyDescent="0.3">
      <c r="A88" s="210"/>
      <c r="B88" s="210"/>
      <c r="C88" s="415" t="s">
        <v>57</v>
      </c>
      <c r="D88" s="424"/>
      <c r="E88" s="424"/>
      <c r="F88" s="424"/>
      <c r="G88" s="424"/>
      <c r="H88" s="424"/>
      <c r="I88" s="424"/>
      <c r="J88" s="424"/>
      <c r="K88" s="424"/>
      <c r="L88" s="211"/>
      <c r="M88" s="213"/>
      <c r="N88" s="213"/>
      <c r="O88" s="213"/>
      <c r="P88" s="214"/>
    </row>
    <row r="89" spans="1:17" x14ac:dyDescent="0.2">
      <c r="C89" s="1"/>
      <c r="D89" s="41"/>
      <c r="E89" s="6"/>
      <c r="F89" s="3"/>
      <c r="G89" s="3"/>
      <c r="H89" s="19"/>
      <c r="I89" s="19"/>
      <c r="J89" s="20"/>
      <c r="K89" s="20"/>
      <c r="L89" s="20"/>
      <c r="N89" s="11"/>
      <c r="O89" s="11"/>
      <c r="P89" s="11"/>
    </row>
    <row r="90" spans="1:17" ht="15" x14ac:dyDescent="0.25">
      <c r="A90" s="220" t="s">
        <v>308</v>
      </c>
      <c r="B90" s="221"/>
      <c r="C90" s="222"/>
      <c r="D90" s="400"/>
      <c r="E90" s="400"/>
      <c r="F90" s="223"/>
      <c r="G90" s="223"/>
      <c r="H90" s="220" t="s">
        <v>277</v>
      </c>
      <c r="I90" s="76"/>
      <c r="J90" s="401"/>
      <c r="K90" s="401"/>
      <c r="L90" s="401"/>
      <c r="M90" s="401"/>
      <c r="N90" s="401"/>
      <c r="O90" s="11"/>
      <c r="P90" s="11"/>
    </row>
    <row r="91" spans="1:17" ht="15" customHeight="1" x14ac:dyDescent="0.2">
      <c r="A91" s="223"/>
      <c r="B91" s="226"/>
      <c r="C91" s="227" t="s">
        <v>309</v>
      </c>
      <c r="D91" s="228"/>
      <c r="E91" s="228"/>
      <c r="F91" s="226"/>
      <c r="G91" s="223"/>
      <c r="H91" s="223"/>
      <c r="I91" s="226"/>
      <c r="J91" s="402" t="s">
        <v>309</v>
      </c>
      <c r="K91" s="402"/>
      <c r="L91" s="402"/>
      <c r="M91" s="402"/>
      <c r="N91" s="402"/>
      <c r="O91" s="11"/>
      <c r="P91" s="11"/>
    </row>
    <row r="92" spans="1:17" x14ac:dyDescent="0.2">
      <c r="A92" s="76"/>
      <c r="B92" s="76"/>
      <c r="C92" s="76"/>
      <c r="D92" s="76"/>
      <c r="E92" s="78"/>
      <c r="F92" s="77"/>
      <c r="G92" s="77"/>
      <c r="H92" s="77"/>
      <c r="I92" s="64"/>
      <c r="J92" s="64"/>
      <c r="K92" s="65"/>
      <c r="L92" s="65"/>
      <c r="M92" s="65"/>
      <c r="N92" s="65"/>
      <c r="O92" s="11"/>
      <c r="P92" s="11"/>
    </row>
    <row r="93" spans="1:17" x14ac:dyDescent="0.2">
      <c r="A93" s="76"/>
      <c r="B93" s="76"/>
      <c r="C93" s="76"/>
      <c r="D93" s="76"/>
      <c r="E93" s="78"/>
      <c r="F93" s="77"/>
      <c r="G93" s="77"/>
      <c r="H93" s="77"/>
      <c r="I93" s="167" t="s">
        <v>348</v>
      </c>
      <c r="J93" s="166"/>
      <c r="K93" s="166" t="s">
        <v>349</v>
      </c>
      <c r="L93" s="166"/>
      <c r="M93" s="65"/>
      <c r="N93" s="65"/>
      <c r="O93" s="11"/>
      <c r="P93" s="11"/>
    </row>
    <row r="94" spans="1:17" x14ac:dyDescent="0.2">
      <c r="G94" s="3"/>
      <c r="H94" s="3"/>
      <c r="I94" s="19"/>
      <c r="J94" s="19"/>
      <c r="K94" s="11"/>
      <c r="L94" s="11"/>
      <c r="M94" s="20"/>
      <c r="N94" s="20"/>
      <c r="O94" s="11"/>
      <c r="P94" s="11"/>
    </row>
    <row r="95" spans="1:17" x14ac:dyDescent="0.2">
      <c r="G95" s="3"/>
      <c r="H95" s="3"/>
      <c r="I95" s="19"/>
      <c r="J95" s="19"/>
      <c r="K95" s="20"/>
      <c r="L95" s="20"/>
      <c r="M95" s="20"/>
      <c r="N95" s="20"/>
      <c r="O95" s="11"/>
      <c r="P95" s="11"/>
    </row>
    <row r="96" spans="1:17" x14ac:dyDescent="0.2">
      <c r="G96" s="3"/>
      <c r="H96" s="3"/>
      <c r="I96" s="19"/>
      <c r="J96" s="19"/>
      <c r="K96" s="20"/>
      <c r="L96" s="20"/>
      <c r="M96" s="20"/>
      <c r="N96" s="20"/>
      <c r="O96" s="11"/>
      <c r="P96" s="11"/>
    </row>
    <row r="97" spans="7:16" x14ac:dyDescent="0.2">
      <c r="G97" s="3"/>
      <c r="H97" s="3"/>
      <c r="I97" s="19"/>
      <c r="J97" s="19"/>
      <c r="K97" s="20"/>
      <c r="L97" s="20"/>
      <c r="M97" s="20"/>
      <c r="N97" s="20"/>
      <c r="O97" s="11"/>
      <c r="P97" s="11"/>
    </row>
    <row r="98" spans="7:16" x14ac:dyDescent="0.2">
      <c r="G98" s="3"/>
      <c r="H98" s="3"/>
      <c r="I98" s="19"/>
      <c r="J98" s="19"/>
      <c r="K98" s="20"/>
      <c r="L98" s="20"/>
      <c r="M98" s="20"/>
      <c r="N98" s="20"/>
      <c r="O98" s="11"/>
      <c r="P98" s="11"/>
    </row>
    <row r="99" spans="7:16" x14ac:dyDescent="0.2">
      <c r="G99" s="3"/>
      <c r="H99" s="3"/>
      <c r="I99" s="19"/>
      <c r="J99" s="19"/>
      <c r="K99" s="20"/>
      <c r="L99" s="20"/>
      <c r="M99" s="20"/>
      <c r="N99" s="20"/>
      <c r="O99" s="11"/>
      <c r="P99" s="11"/>
    </row>
    <row r="100" spans="7:16" x14ac:dyDescent="0.2">
      <c r="G100" s="3"/>
      <c r="H100" s="3"/>
      <c r="I100" s="10"/>
      <c r="J100" s="3"/>
      <c r="K100" s="11"/>
      <c r="L100" s="11"/>
      <c r="M100" s="11"/>
      <c r="N100" s="11"/>
      <c r="O100" s="11"/>
      <c r="P100" s="11"/>
    </row>
    <row r="101" spans="7:16" x14ac:dyDescent="0.2">
      <c r="G101" s="3"/>
      <c r="H101" s="3"/>
      <c r="I101" s="10"/>
      <c r="J101" s="3"/>
      <c r="K101" s="11"/>
      <c r="L101" s="11"/>
      <c r="M101" s="11"/>
      <c r="N101" s="11"/>
      <c r="O101" s="11"/>
      <c r="P101" s="11"/>
    </row>
    <row r="102" spans="7:16" x14ac:dyDescent="0.2">
      <c r="G102" s="12"/>
      <c r="H102" s="12"/>
      <c r="I102" s="10"/>
      <c r="J102" s="10"/>
      <c r="K102" s="11"/>
      <c r="L102" s="11"/>
      <c r="M102" s="11"/>
      <c r="N102" s="11"/>
      <c r="O102" s="11"/>
      <c r="P102" s="11"/>
    </row>
    <row r="103" spans="7:16" x14ac:dyDescent="0.2">
      <c r="G103" s="3"/>
      <c r="H103" s="3"/>
      <c r="I103" s="19"/>
      <c r="J103" s="19"/>
      <c r="K103" s="20"/>
      <c r="L103" s="20"/>
      <c r="M103" s="20"/>
      <c r="N103" s="20"/>
      <c r="O103" s="11"/>
      <c r="P103" s="11"/>
    </row>
    <row r="104" spans="7:16" x14ac:dyDescent="0.2">
      <c r="G104" s="3"/>
      <c r="H104" s="3"/>
      <c r="I104" s="10"/>
      <c r="J104" s="3"/>
      <c r="K104" s="11"/>
      <c r="L104" s="11"/>
      <c r="M104" s="20"/>
      <c r="N104" s="20"/>
      <c r="O104" s="11"/>
      <c r="P104" s="11"/>
    </row>
    <row r="105" spans="7:16" x14ac:dyDescent="0.2">
      <c r="G105" s="3"/>
      <c r="H105" s="3"/>
      <c r="I105" s="10"/>
      <c r="J105" s="3"/>
      <c r="K105" s="11"/>
      <c r="L105" s="11"/>
      <c r="M105" s="20"/>
      <c r="N105" s="20"/>
      <c r="O105" s="11"/>
      <c r="P105" s="11"/>
    </row>
    <row r="106" spans="7:16" x14ac:dyDescent="0.2">
      <c r="G106" s="3"/>
      <c r="H106" s="3"/>
      <c r="I106" s="10"/>
      <c r="J106" s="3"/>
      <c r="K106" s="11"/>
      <c r="L106" s="11"/>
      <c r="M106" s="20"/>
      <c r="N106" s="20"/>
      <c r="O106" s="11"/>
      <c r="P106" s="11"/>
    </row>
    <row r="107" spans="7:16" x14ac:dyDescent="0.2">
      <c r="G107" s="3"/>
      <c r="H107" s="3"/>
      <c r="I107" s="10"/>
      <c r="J107" s="3"/>
      <c r="K107" s="11"/>
      <c r="L107" s="11"/>
      <c r="M107" s="20"/>
      <c r="N107" s="20"/>
      <c r="O107" s="11"/>
      <c r="P107" s="11"/>
    </row>
    <row r="108" spans="7:16" x14ac:dyDescent="0.2">
      <c r="G108" s="3"/>
      <c r="H108" s="3"/>
      <c r="I108" s="10"/>
      <c r="J108" s="3"/>
      <c r="K108" s="11"/>
      <c r="L108" s="11"/>
      <c r="M108" s="20"/>
      <c r="N108" s="20"/>
      <c r="O108" s="11"/>
      <c r="P108" s="11"/>
    </row>
    <row r="109" spans="7:16" x14ac:dyDescent="0.2">
      <c r="G109" s="3"/>
      <c r="H109" s="3"/>
      <c r="I109" s="19"/>
      <c r="J109" s="19"/>
      <c r="K109" s="11"/>
      <c r="L109" s="11"/>
      <c r="M109" s="20"/>
      <c r="N109" s="20"/>
      <c r="O109" s="11"/>
      <c r="P109" s="11"/>
    </row>
    <row r="110" spans="7:16" x14ac:dyDescent="0.2">
      <c r="G110" s="3"/>
      <c r="H110" s="3"/>
      <c r="I110" s="19"/>
      <c r="J110" s="19"/>
      <c r="K110" s="20"/>
      <c r="L110" s="20"/>
      <c r="M110" s="20"/>
      <c r="N110" s="20"/>
      <c r="O110" s="11"/>
      <c r="P110" s="11"/>
    </row>
    <row r="111" spans="7:16" x14ac:dyDescent="0.2">
      <c r="G111" s="3"/>
      <c r="H111" s="3"/>
      <c r="I111" s="19"/>
      <c r="J111" s="19"/>
      <c r="K111" s="20"/>
      <c r="L111" s="20"/>
      <c r="M111" s="20"/>
      <c r="N111" s="20"/>
      <c r="O111" s="11"/>
      <c r="P111" s="11"/>
    </row>
    <row r="112" spans="7:16" x14ac:dyDescent="0.2">
      <c r="G112" s="3"/>
      <c r="H112" s="3"/>
      <c r="I112" s="19"/>
      <c r="J112" s="19"/>
      <c r="K112" s="20"/>
      <c r="L112" s="20"/>
      <c r="M112" s="20"/>
      <c r="N112" s="20"/>
      <c r="O112" s="11"/>
      <c r="P112" s="11"/>
    </row>
    <row r="113" spans="7:16" x14ac:dyDescent="0.2">
      <c r="G113" s="3"/>
      <c r="H113" s="3"/>
      <c r="I113" s="19"/>
      <c r="J113" s="19"/>
      <c r="K113" s="20"/>
      <c r="L113" s="20"/>
      <c r="M113" s="20"/>
      <c r="N113" s="20"/>
      <c r="O113" s="11"/>
      <c r="P113" s="11"/>
    </row>
    <row r="114" spans="7:16" x14ac:dyDescent="0.2">
      <c r="G114" s="3"/>
      <c r="H114" s="3"/>
      <c r="I114" s="19"/>
      <c r="J114" s="19"/>
      <c r="K114" s="20"/>
      <c r="L114" s="20"/>
      <c r="M114" s="20"/>
      <c r="N114" s="20"/>
      <c r="O114" s="11"/>
      <c r="P114" s="11"/>
    </row>
    <row r="115" spans="7:16" x14ac:dyDescent="0.2">
      <c r="G115" s="3"/>
      <c r="H115" s="3"/>
      <c r="I115" s="10"/>
      <c r="J115" s="3"/>
      <c r="K115" s="11"/>
      <c r="L115" s="11"/>
      <c r="M115" s="11"/>
      <c r="N115" s="11"/>
      <c r="O115" s="11"/>
      <c r="P115" s="11"/>
    </row>
    <row r="116" spans="7:16" x14ac:dyDescent="0.2">
      <c r="G116" s="12"/>
      <c r="H116" s="12"/>
      <c r="I116" s="10"/>
      <c r="J116" s="10"/>
      <c r="K116" s="11"/>
      <c r="L116" s="11"/>
      <c r="M116" s="11"/>
      <c r="N116" s="11"/>
      <c r="O116" s="11"/>
      <c r="P116" s="11"/>
    </row>
    <row r="117" spans="7:16" x14ac:dyDescent="0.2">
      <c r="G117" s="3"/>
      <c r="H117" s="3"/>
      <c r="I117" s="19"/>
      <c r="J117" s="19"/>
      <c r="K117" s="11"/>
      <c r="L117" s="11"/>
      <c r="M117" s="20"/>
      <c r="N117" s="20"/>
      <c r="O117" s="11"/>
      <c r="P117" s="11"/>
    </row>
    <row r="118" spans="7:16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7:16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</row>
  </sheetData>
  <mergeCells count="20">
    <mergeCell ref="C87:K87"/>
    <mergeCell ref="C88:K88"/>
    <mergeCell ref="D90:E90"/>
    <mergeCell ref="J90:N90"/>
    <mergeCell ref="J91:N91"/>
    <mergeCell ref="A4:P4"/>
    <mergeCell ref="A5:P5"/>
    <mergeCell ref="A6:P6"/>
    <mergeCell ref="A7:P7"/>
    <mergeCell ref="D9:P9"/>
    <mergeCell ref="C86:K86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</mergeCells>
  <conditionalFormatting sqref="E22:E28">
    <cfRule type="expression" dxfId="2" priority="1" stopIfTrue="1">
      <formula>#REF!=""</formula>
    </cfRule>
  </conditionalFormatting>
  <pageMargins left="0.25" right="0.25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16" zoomScale="90" zoomScaleNormal="90" workbookViewId="0">
      <selection activeCell="G41" sqref="G41"/>
    </sheetView>
  </sheetViews>
  <sheetFormatPr defaultColWidth="9.140625" defaultRowHeight="12.75" x14ac:dyDescent="0.2"/>
  <cols>
    <col min="1" max="1" width="5.5703125" style="2" customWidth="1"/>
    <col min="2" max="2" width="5.42578125" style="2" customWidth="1"/>
    <col min="3" max="3" width="36" style="2" customWidth="1"/>
    <col min="4" max="4" width="6.42578125" style="1" customWidth="1"/>
    <col min="5" max="5" width="9" style="41" customWidth="1"/>
    <col min="6" max="6" width="6.7109375" style="6" customWidth="1"/>
    <col min="7" max="7" width="7.42578125" style="1" customWidth="1"/>
    <col min="8" max="8" width="9.7109375" style="1" customWidth="1"/>
    <col min="9" max="9" width="7.7109375" style="2" customWidth="1"/>
    <col min="10" max="10" width="9.42578125" style="2" customWidth="1"/>
    <col min="11" max="11" width="11.140625" style="2" customWidth="1"/>
    <col min="12" max="12" width="10.140625" style="2" customWidth="1"/>
    <col min="13" max="13" width="10.7109375" style="2" customWidth="1"/>
    <col min="14" max="14" width="10.5703125" style="2" customWidth="1"/>
    <col min="15" max="15" width="9.28515625" style="2" customWidth="1"/>
    <col min="16" max="16" width="10" style="2" customWidth="1"/>
    <col min="17" max="17" width="9.140625" style="2"/>
    <col min="18" max="18" width="11.140625" style="2" bestFit="1" customWidth="1"/>
    <col min="19" max="16384" width="9.140625" style="2"/>
  </cols>
  <sheetData>
    <row r="1" spans="1:16" s="76" customForma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s="76" customForma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s="76" customForma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s="76" customFormat="1" ht="32.25" customHeight="1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76" customFormat="1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s="76" customFormat="1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s="76" customFormat="1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s="76" customFormat="1" ht="15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s="76" customFormat="1" ht="15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s="76" customFormat="1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s="76" customFormat="1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s="76" customFormat="1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s="76" customFormat="1" ht="9.7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s="76" customFormat="1" ht="16.5" x14ac:dyDescent="0.2">
      <c r="A14" s="403" t="s">
        <v>363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s="76" customFormat="1" ht="15.75" customHeight="1" x14ac:dyDescent="0.2">
      <c r="A15" s="404" t="s">
        <v>170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s="76" customFormat="1" ht="21" customHeight="1" x14ac:dyDescent="0.2">
      <c r="A16" s="281" t="s">
        <v>333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 t="s">
        <v>298</v>
      </c>
      <c r="O16" s="286"/>
      <c r="P16" s="287"/>
    </row>
    <row r="17" spans="1:17" s="76" customFormat="1" ht="12.75" customHeight="1" thickBot="1" x14ac:dyDescent="0.25">
      <c r="A17" s="281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86"/>
      <c r="P17" s="307"/>
    </row>
    <row r="18" spans="1:17" s="76" customFormat="1" ht="12.7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7" s="76" customFormat="1" ht="56.25" customHeight="1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7" s="76" customFormat="1" ht="12.75" customHeight="1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7" s="8" customFormat="1" ht="15" x14ac:dyDescent="0.25">
      <c r="A21" s="176"/>
      <c r="B21" s="177"/>
      <c r="C21" s="177" t="s">
        <v>334</v>
      </c>
      <c r="D21" s="178"/>
      <c r="E21" s="179"/>
      <c r="F21" s="179"/>
      <c r="G21" s="179"/>
      <c r="H21" s="172"/>
      <c r="I21" s="172"/>
      <c r="J21" s="180"/>
      <c r="K21" s="180"/>
      <c r="L21" s="180"/>
      <c r="M21" s="171"/>
      <c r="N21" s="171"/>
      <c r="O21" s="171"/>
      <c r="P21" s="181"/>
    </row>
    <row r="22" spans="1:17" s="8" customFormat="1" ht="44.25" customHeight="1" x14ac:dyDescent="0.25">
      <c r="A22" s="296" t="s">
        <v>13</v>
      </c>
      <c r="B22" s="288"/>
      <c r="C22" s="230" t="s">
        <v>167</v>
      </c>
      <c r="D22" s="242" t="s">
        <v>0</v>
      </c>
      <c r="E22" s="193">
        <v>668</v>
      </c>
      <c r="F22" s="184"/>
      <c r="G22" s="184"/>
      <c r="H22" s="184"/>
      <c r="I22" s="184"/>
      <c r="J22" s="185"/>
      <c r="K22" s="185"/>
      <c r="L22" s="185"/>
      <c r="M22" s="185"/>
      <c r="N22" s="185"/>
      <c r="O22" s="185"/>
      <c r="P22" s="186"/>
    </row>
    <row r="23" spans="1:17" s="8" customFormat="1" ht="30" x14ac:dyDescent="0.25">
      <c r="A23" s="296" t="s">
        <v>14</v>
      </c>
      <c r="B23" s="288"/>
      <c r="C23" s="230" t="s">
        <v>168</v>
      </c>
      <c r="D23" s="242" t="s">
        <v>0</v>
      </c>
      <c r="E23" s="184">
        <f>E22</f>
        <v>668</v>
      </c>
      <c r="F23" s="184"/>
      <c r="G23" s="184"/>
      <c r="H23" s="184"/>
      <c r="I23" s="184"/>
      <c r="J23" s="185"/>
      <c r="K23" s="185"/>
      <c r="L23" s="185"/>
      <c r="M23" s="185"/>
      <c r="N23" s="185"/>
      <c r="O23" s="185"/>
      <c r="P23" s="186"/>
    </row>
    <row r="24" spans="1:17" ht="15" x14ac:dyDescent="0.25">
      <c r="A24" s="265" t="s">
        <v>15</v>
      </c>
      <c r="B24" s="210"/>
      <c r="C24" s="244" t="s">
        <v>179</v>
      </c>
      <c r="D24" s="242" t="s">
        <v>0</v>
      </c>
      <c r="E24" s="184">
        <f>E22</f>
        <v>668</v>
      </c>
      <c r="F24" s="184"/>
      <c r="G24" s="184"/>
      <c r="H24" s="197"/>
      <c r="I24" s="197"/>
      <c r="J24" s="197"/>
      <c r="K24" s="185"/>
      <c r="L24" s="185"/>
      <c r="M24" s="185"/>
      <c r="N24" s="185"/>
      <c r="O24" s="185"/>
      <c r="P24" s="186"/>
      <c r="Q24" s="4"/>
    </row>
    <row r="25" spans="1:17" s="8" customFormat="1" ht="15" x14ac:dyDescent="0.25">
      <c r="A25" s="264"/>
      <c r="B25" s="252"/>
      <c r="C25" s="237" t="s">
        <v>364</v>
      </c>
      <c r="D25" s="239"/>
      <c r="E25" s="240"/>
      <c r="F25" s="241"/>
      <c r="G25" s="241"/>
      <c r="H25" s="245"/>
      <c r="I25" s="245"/>
      <c r="J25" s="245"/>
      <c r="K25" s="245"/>
      <c r="L25" s="185"/>
      <c r="M25" s="246"/>
      <c r="N25" s="246"/>
      <c r="O25" s="246"/>
      <c r="P25" s="262"/>
    </row>
    <row r="26" spans="1:17" ht="15" x14ac:dyDescent="0.25">
      <c r="A26" s="265" t="s">
        <v>19</v>
      </c>
      <c r="B26" s="210"/>
      <c r="C26" s="244" t="s">
        <v>169</v>
      </c>
      <c r="D26" s="242" t="s">
        <v>0</v>
      </c>
      <c r="E26" s="184">
        <f>E22</f>
        <v>668</v>
      </c>
      <c r="F26" s="184"/>
      <c r="G26" s="184"/>
      <c r="H26" s="197"/>
      <c r="I26" s="197"/>
      <c r="J26" s="197"/>
      <c r="K26" s="185"/>
      <c r="L26" s="185"/>
      <c r="M26" s="185"/>
      <c r="N26" s="185"/>
      <c r="O26" s="185"/>
      <c r="P26" s="186"/>
    </row>
    <row r="27" spans="1:17" s="4" customFormat="1" ht="30" x14ac:dyDescent="0.25">
      <c r="A27" s="265"/>
      <c r="B27" s="210"/>
      <c r="C27" s="255" t="s">
        <v>444</v>
      </c>
      <c r="D27" s="242" t="s">
        <v>0</v>
      </c>
      <c r="E27" s="184">
        <f>E26*1.05</f>
        <v>701.4</v>
      </c>
      <c r="F27" s="184"/>
      <c r="G27" s="184"/>
      <c r="H27" s="197"/>
      <c r="I27" s="197"/>
      <c r="J27" s="185"/>
      <c r="K27" s="185"/>
      <c r="L27" s="185"/>
      <c r="M27" s="185"/>
      <c r="N27" s="185"/>
      <c r="O27" s="185"/>
      <c r="P27" s="186"/>
      <c r="Q27" s="2"/>
    </row>
    <row r="28" spans="1:17" s="4" customFormat="1" ht="15" x14ac:dyDescent="0.25">
      <c r="A28" s="265"/>
      <c r="B28" s="210"/>
      <c r="C28" s="255" t="s">
        <v>405</v>
      </c>
      <c r="D28" s="242" t="s">
        <v>4</v>
      </c>
      <c r="E28" s="184">
        <f>E26*5*1.1</f>
        <v>3674.0000000000005</v>
      </c>
      <c r="F28" s="184"/>
      <c r="G28" s="184"/>
      <c r="H28" s="197"/>
      <c r="I28" s="185"/>
      <c r="J28" s="197"/>
      <c r="K28" s="185"/>
      <c r="L28" s="185"/>
      <c r="M28" s="185"/>
      <c r="N28" s="185"/>
      <c r="O28" s="185"/>
      <c r="P28" s="186"/>
      <c r="Q28" s="2"/>
    </row>
    <row r="29" spans="1:17" s="4" customFormat="1" ht="15" x14ac:dyDescent="0.25">
      <c r="A29" s="265"/>
      <c r="B29" s="210"/>
      <c r="C29" s="255" t="s">
        <v>178</v>
      </c>
      <c r="D29" s="242" t="s">
        <v>0</v>
      </c>
      <c r="E29" s="184">
        <f>E26</f>
        <v>668</v>
      </c>
      <c r="F29" s="184"/>
      <c r="G29" s="184"/>
      <c r="H29" s="197"/>
      <c r="I29" s="185"/>
      <c r="J29" s="197"/>
      <c r="K29" s="185"/>
      <c r="L29" s="185"/>
      <c r="M29" s="185"/>
      <c r="N29" s="185"/>
      <c r="O29" s="185"/>
      <c r="P29" s="186"/>
      <c r="Q29" s="2"/>
    </row>
    <row r="30" spans="1:17" ht="15" x14ac:dyDescent="0.25">
      <c r="A30" s="265" t="s">
        <v>20</v>
      </c>
      <c r="B30" s="210"/>
      <c r="C30" s="244" t="s">
        <v>31</v>
      </c>
      <c r="D30" s="242" t="s">
        <v>0</v>
      </c>
      <c r="E30" s="184">
        <f>E26</f>
        <v>668</v>
      </c>
      <c r="F30" s="184"/>
      <c r="G30" s="184"/>
      <c r="H30" s="197"/>
      <c r="I30" s="197"/>
      <c r="J30" s="197"/>
      <c r="K30" s="185"/>
      <c r="L30" s="185"/>
      <c r="M30" s="185"/>
      <c r="N30" s="185"/>
      <c r="O30" s="185"/>
      <c r="P30" s="186"/>
      <c r="Q30" s="4"/>
    </row>
    <row r="31" spans="1:17" ht="30" x14ac:dyDescent="0.25">
      <c r="A31" s="297"/>
      <c r="B31" s="253"/>
      <c r="C31" s="255" t="s">
        <v>406</v>
      </c>
      <c r="D31" s="242" t="s">
        <v>0</v>
      </c>
      <c r="E31" s="184">
        <f>E30*1.25</f>
        <v>835</v>
      </c>
      <c r="F31" s="184"/>
      <c r="G31" s="184"/>
      <c r="H31" s="197"/>
      <c r="I31" s="197"/>
      <c r="J31" s="197"/>
      <c r="K31" s="185"/>
      <c r="L31" s="185"/>
      <c r="M31" s="185"/>
      <c r="N31" s="185"/>
      <c r="O31" s="185"/>
      <c r="P31" s="186"/>
    </row>
    <row r="32" spans="1:17" ht="15" x14ac:dyDescent="0.25">
      <c r="A32" s="297"/>
      <c r="B32" s="253"/>
      <c r="C32" s="255" t="s">
        <v>407</v>
      </c>
      <c r="D32" s="242" t="s">
        <v>4</v>
      </c>
      <c r="E32" s="184">
        <f>E30*6*1.1</f>
        <v>4408.8</v>
      </c>
      <c r="F32" s="184"/>
      <c r="G32" s="184"/>
      <c r="H32" s="197"/>
      <c r="I32" s="197"/>
      <c r="J32" s="197"/>
      <c r="K32" s="185"/>
      <c r="L32" s="185"/>
      <c r="M32" s="185"/>
      <c r="N32" s="185"/>
      <c r="O32" s="185"/>
      <c r="P32" s="186"/>
    </row>
    <row r="33" spans="1:18" ht="15.75" thickBot="1" x14ac:dyDescent="0.3">
      <c r="A33" s="330"/>
      <c r="B33" s="266"/>
      <c r="C33" s="317" t="s">
        <v>109</v>
      </c>
      <c r="D33" s="268" t="s">
        <v>0</v>
      </c>
      <c r="E33" s="201">
        <f>E30</f>
        <v>668</v>
      </c>
      <c r="F33" s="201"/>
      <c r="G33" s="201"/>
      <c r="H33" s="328"/>
      <c r="I33" s="328"/>
      <c r="J33" s="328"/>
      <c r="K33" s="204"/>
      <c r="L33" s="204"/>
      <c r="M33" s="204"/>
      <c r="N33" s="204"/>
      <c r="O33" s="204"/>
      <c r="P33" s="205"/>
    </row>
    <row r="34" spans="1:18" ht="15" x14ac:dyDescent="0.25">
      <c r="A34" s="206"/>
      <c r="B34" s="206"/>
      <c r="C34" s="418" t="s">
        <v>56</v>
      </c>
      <c r="D34" s="418"/>
      <c r="E34" s="418"/>
      <c r="F34" s="418"/>
      <c r="G34" s="418"/>
      <c r="H34" s="418"/>
      <c r="I34" s="418"/>
      <c r="J34" s="418"/>
      <c r="K34" s="419"/>
      <c r="L34" s="322"/>
      <c r="M34" s="174"/>
      <c r="N34" s="174"/>
      <c r="O34" s="174"/>
      <c r="P34" s="175"/>
      <c r="R34" s="26"/>
    </row>
    <row r="35" spans="1:18" s="4" customFormat="1" ht="15" x14ac:dyDescent="0.25">
      <c r="A35" s="207"/>
      <c r="B35" s="207"/>
      <c r="C35" s="414" t="s">
        <v>73</v>
      </c>
      <c r="D35" s="414"/>
      <c r="E35" s="414"/>
      <c r="F35" s="414"/>
      <c r="G35" s="414"/>
      <c r="H35" s="414"/>
      <c r="I35" s="414"/>
      <c r="J35" s="414"/>
      <c r="K35" s="415"/>
      <c r="L35" s="323"/>
      <c r="M35" s="208"/>
      <c r="N35" s="208"/>
      <c r="O35" s="208"/>
      <c r="P35" s="209"/>
    </row>
    <row r="36" spans="1:18" ht="15.75" thickBot="1" x14ac:dyDescent="0.3">
      <c r="A36" s="210"/>
      <c r="B36" s="210"/>
      <c r="C36" s="414" t="s">
        <v>57</v>
      </c>
      <c r="D36" s="414"/>
      <c r="E36" s="414"/>
      <c r="F36" s="414"/>
      <c r="G36" s="414"/>
      <c r="H36" s="414"/>
      <c r="I36" s="414"/>
      <c r="J36" s="414"/>
      <c r="K36" s="415"/>
      <c r="L36" s="211"/>
      <c r="M36" s="213"/>
      <c r="N36" s="213"/>
      <c r="O36" s="213"/>
      <c r="P36" s="214"/>
    </row>
    <row r="37" spans="1:18" ht="12.75" customHeight="1" x14ac:dyDescent="0.2">
      <c r="C37" s="1"/>
      <c r="D37" s="60"/>
      <c r="E37" s="61"/>
      <c r="F37" s="77"/>
      <c r="G37" s="77"/>
      <c r="H37" s="64"/>
      <c r="I37" s="64"/>
      <c r="J37" s="329"/>
      <c r="K37" s="329"/>
      <c r="L37" s="20"/>
      <c r="N37" s="11"/>
      <c r="O37" s="11"/>
      <c r="P37" s="11"/>
    </row>
    <row r="38" spans="1:18" ht="15" x14ac:dyDescent="0.25">
      <c r="A38" s="220" t="s">
        <v>308</v>
      </c>
      <c r="B38" s="221"/>
      <c r="C38" s="222"/>
      <c r="D38" s="400"/>
      <c r="E38" s="400"/>
      <c r="F38" s="223"/>
      <c r="G38" s="223"/>
      <c r="H38" s="220" t="s">
        <v>277</v>
      </c>
      <c r="I38" s="76"/>
      <c r="J38" s="401"/>
      <c r="K38" s="401"/>
      <c r="L38" s="401"/>
      <c r="M38" s="401"/>
      <c r="N38" s="401"/>
      <c r="O38" s="11"/>
      <c r="P38" s="11"/>
    </row>
    <row r="39" spans="1:18" ht="15" customHeight="1" x14ac:dyDescent="0.2">
      <c r="A39" s="223"/>
      <c r="B39" s="226"/>
      <c r="C39" s="229" t="s">
        <v>309</v>
      </c>
      <c r="D39" s="228"/>
      <c r="E39" s="228"/>
      <c r="F39" s="226"/>
      <c r="G39" s="223"/>
      <c r="H39" s="223"/>
      <c r="I39" s="226"/>
      <c r="J39" s="402" t="s">
        <v>309</v>
      </c>
      <c r="K39" s="402"/>
      <c r="L39" s="402"/>
      <c r="M39" s="402"/>
      <c r="N39" s="402"/>
      <c r="O39" s="11"/>
      <c r="P39" s="11"/>
    </row>
    <row r="40" spans="1:18" x14ac:dyDescent="0.2">
      <c r="A40" s="76"/>
      <c r="B40" s="76"/>
      <c r="C40" s="76"/>
      <c r="D40" s="76"/>
      <c r="E40" s="78"/>
      <c r="F40" s="77"/>
      <c r="G40" s="77"/>
      <c r="H40" s="77"/>
      <c r="I40" s="64"/>
      <c r="J40" s="64"/>
      <c r="K40" s="65"/>
      <c r="L40" s="65"/>
      <c r="M40" s="65"/>
      <c r="N40" s="65"/>
      <c r="O40" s="11"/>
      <c r="P40" s="11"/>
    </row>
    <row r="41" spans="1:18" x14ac:dyDescent="0.2">
      <c r="A41" s="76"/>
      <c r="B41" s="76"/>
      <c r="C41" s="76"/>
      <c r="D41" s="76"/>
      <c r="E41" s="78"/>
      <c r="F41" s="77"/>
      <c r="G41" s="77"/>
      <c r="H41" s="77"/>
      <c r="I41" s="167" t="s">
        <v>348</v>
      </c>
      <c r="J41" s="166"/>
      <c r="K41" s="166" t="s">
        <v>349</v>
      </c>
      <c r="L41" s="166"/>
      <c r="M41" s="65"/>
      <c r="N41" s="65"/>
      <c r="O41" s="11"/>
      <c r="P41" s="11"/>
    </row>
    <row r="42" spans="1:18" x14ac:dyDescent="0.2">
      <c r="G42" s="3"/>
      <c r="H42" s="3"/>
      <c r="I42" s="19"/>
      <c r="J42" s="19"/>
      <c r="K42" s="11"/>
      <c r="L42" s="11"/>
      <c r="M42" s="20"/>
      <c r="N42" s="20"/>
      <c r="O42" s="11"/>
      <c r="P42" s="11"/>
    </row>
    <row r="43" spans="1:18" x14ac:dyDescent="0.2">
      <c r="G43" s="3"/>
      <c r="H43" s="3"/>
      <c r="I43" s="19"/>
      <c r="J43" s="19"/>
      <c r="K43" s="11"/>
      <c r="L43" s="11"/>
      <c r="M43" s="20"/>
      <c r="N43" s="20"/>
      <c r="O43" s="11"/>
      <c r="P43" s="11"/>
    </row>
    <row r="44" spans="1:18" x14ac:dyDescent="0.2">
      <c r="G44" s="3"/>
      <c r="H44" s="3"/>
      <c r="I44" s="19"/>
      <c r="J44" s="19"/>
      <c r="K44" s="11"/>
      <c r="L44" s="11"/>
      <c r="M44" s="20"/>
      <c r="N44" s="20"/>
      <c r="O44" s="11"/>
      <c r="P44" s="11"/>
    </row>
    <row r="45" spans="1:18" x14ac:dyDescent="0.2">
      <c r="G45" s="3"/>
      <c r="H45" s="3"/>
      <c r="I45" s="19"/>
      <c r="J45" s="19"/>
      <c r="K45" s="11"/>
      <c r="L45" s="11"/>
      <c r="M45" s="20"/>
      <c r="N45" s="20"/>
      <c r="O45" s="11"/>
      <c r="P45" s="11"/>
    </row>
    <row r="46" spans="1:18" x14ac:dyDescent="0.2">
      <c r="G46" s="3"/>
      <c r="H46" s="3"/>
      <c r="I46" s="19"/>
      <c r="J46" s="19"/>
      <c r="K46" s="20"/>
      <c r="L46" s="20"/>
      <c r="M46" s="20"/>
      <c r="N46" s="20"/>
      <c r="O46" s="11"/>
      <c r="P46" s="11"/>
    </row>
    <row r="47" spans="1:18" x14ac:dyDescent="0.2">
      <c r="G47" s="3"/>
      <c r="H47" s="3"/>
      <c r="I47" s="19"/>
      <c r="J47" s="19"/>
      <c r="K47" s="20"/>
      <c r="L47" s="20"/>
      <c r="M47" s="20"/>
      <c r="N47" s="20"/>
      <c r="O47" s="11"/>
      <c r="P47" s="11"/>
    </row>
    <row r="48" spans="1:18" x14ac:dyDescent="0.2">
      <c r="G48" s="3"/>
      <c r="H48" s="3"/>
      <c r="I48" s="19"/>
      <c r="J48" s="19"/>
      <c r="K48" s="20"/>
      <c r="L48" s="20"/>
      <c r="M48" s="20"/>
      <c r="N48" s="20"/>
      <c r="O48" s="11"/>
      <c r="P48" s="11"/>
    </row>
    <row r="49" spans="7:16" x14ac:dyDescent="0.2">
      <c r="G49" s="3"/>
      <c r="H49" s="3"/>
      <c r="I49" s="19"/>
      <c r="J49" s="19"/>
      <c r="K49" s="20"/>
      <c r="L49" s="20"/>
      <c r="M49" s="20"/>
      <c r="N49" s="20"/>
      <c r="O49" s="11"/>
      <c r="P49" s="11"/>
    </row>
    <row r="50" spans="7:16" x14ac:dyDescent="0.2">
      <c r="G50" s="3"/>
      <c r="H50" s="3"/>
      <c r="I50" s="19"/>
      <c r="J50" s="19"/>
      <c r="K50" s="20"/>
      <c r="L50" s="20"/>
      <c r="M50" s="20"/>
      <c r="N50" s="20"/>
      <c r="O50" s="11"/>
      <c r="P50" s="11"/>
    </row>
    <row r="51" spans="7:16" x14ac:dyDescent="0.2">
      <c r="G51" s="3"/>
      <c r="H51" s="3"/>
      <c r="I51" s="10"/>
      <c r="J51" s="3"/>
      <c r="K51" s="11"/>
      <c r="L51" s="11"/>
      <c r="M51" s="11"/>
      <c r="N51" s="11"/>
      <c r="O51" s="11"/>
      <c r="P51" s="11"/>
    </row>
    <row r="52" spans="7:16" x14ac:dyDescent="0.2">
      <c r="G52" s="3"/>
      <c r="H52" s="3"/>
      <c r="I52" s="10"/>
      <c r="J52" s="3"/>
      <c r="K52" s="11"/>
      <c r="L52" s="11"/>
      <c r="M52" s="11"/>
      <c r="N52" s="11"/>
      <c r="O52" s="11"/>
      <c r="P52" s="11"/>
    </row>
    <row r="53" spans="7:16" x14ac:dyDescent="0.2">
      <c r="G53" s="12"/>
      <c r="H53" s="12"/>
      <c r="I53" s="10"/>
      <c r="J53" s="10"/>
      <c r="K53" s="11"/>
      <c r="L53" s="11"/>
      <c r="M53" s="11"/>
      <c r="N53" s="11"/>
      <c r="O53" s="11"/>
      <c r="P53" s="11"/>
    </row>
    <row r="54" spans="7:16" x14ac:dyDescent="0.2">
      <c r="G54" s="3"/>
      <c r="H54" s="3"/>
      <c r="I54" s="19"/>
      <c r="J54" s="19"/>
      <c r="K54" s="20"/>
      <c r="L54" s="20"/>
      <c r="M54" s="20"/>
      <c r="N54" s="20"/>
      <c r="O54" s="11"/>
      <c r="P54" s="11"/>
    </row>
    <row r="55" spans="7:16" x14ac:dyDescent="0.2">
      <c r="G55" s="3"/>
      <c r="H55" s="3"/>
      <c r="I55" s="10"/>
      <c r="J55" s="3"/>
      <c r="K55" s="11"/>
      <c r="L55" s="11"/>
      <c r="M55" s="20"/>
      <c r="N55" s="20"/>
      <c r="O55" s="11"/>
      <c r="P55" s="11"/>
    </row>
    <row r="56" spans="7:16" x14ac:dyDescent="0.2">
      <c r="G56" s="3"/>
      <c r="H56" s="3"/>
      <c r="I56" s="10"/>
      <c r="J56" s="3"/>
      <c r="K56" s="11"/>
      <c r="L56" s="11"/>
      <c r="M56" s="20"/>
      <c r="N56" s="20"/>
      <c r="O56" s="11"/>
      <c r="P56" s="11"/>
    </row>
    <row r="57" spans="7:16" x14ac:dyDescent="0.2">
      <c r="G57" s="3"/>
      <c r="H57" s="3"/>
      <c r="I57" s="10"/>
      <c r="J57" s="3"/>
      <c r="K57" s="11"/>
      <c r="L57" s="11"/>
      <c r="M57" s="20"/>
      <c r="N57" s="20"/>
      <c r="O57" s="11"/>
      <c r="P57" s="11"/>
    </row>
    <row r="58" spans="7:16" x14ac:dyDescent="0.2">
      <c r="G58" s="3"/>
      <c r="H58" s="3"/>
      <c r="I58" s="10"/>
      <c r="J58" s="3"/>
      <c r="K58" s="11"/>
      <c r="L58" s="11"/>
      <c r="M58" s="20"/>
      <c r="N58" s="20"/>
      <c r="O58" s="11"/>
      <c r="P58" s="11"/>
    </row>
    <row r="59" spans="7:16" x14ac:dyDescent="0.2">
      <c r="G59" s="3"/>
      <c r="H59" s="3"/>
      <c r="I59" s="10"/>
      <c r="J59" s="3"/>
      <c r="K59" s="11"/>
      <c r="L59" s="11"/>
      <c r="M59" s="20"/>
      <c r="N59" s="20"/>
      <c r="O59" s="11"/>
      <c r="P59" s="11"/>
    </row>
    <row r="60" spans="7:16" x14ac:dyDescent="0.2">
      <c r="G60" s="3"/>
      <c r="H60" s="3"/>
      <c r="I60" s="19"/>
      <c r="J60" s="19"/>
      <c r="K60" s="11"/>
      <c r="L60" s="11"/>
      <c r="M60" s="20"/>
      <c r="N60" s="20"/>
      <c r="O60" s="11"/>
      <c r="P60" s="11"/>
    </row>
    <row r="61" spans="7:16" x14ac:dyDescent="0.2">
      <c r="G61" s="3"/>
      <c r="H61" s="3"/>
      <c r="I61" s="19"/>
      <c r="J61" s="19"/>
      <c r="K61" s="20"/>
      <c r="L61" s="20"/>
      <c r="M61" s="20"/>
      <c r="N61" s="20"/>
      <c r="O61" s="11"/>
      <c r="P61" s="11"/>
    </row>
    <row r="62" spans="7:16" x14ac:dyDescent="0.2">
      <c r="G62" s="3"/>
      <c r="H62" s="3"/>
      <c r="I62" s="19"/>
      <c r="J62" s="19"/>
      <c r="K62" s="20"/>
      <c r="L62" s="20"/>
      <c r="M62" s="20"/>
      <c r="N62" s="20"/>
      <c r="O62" s="11"/>
      <c r="P62" s="11"/>
    </row>
    <row r="63" spans="7:16" x14ac:dyDescent="0.2">
      <c r="G63" s="3"/>
      <c r="H63" s="3"/>
      <c r="I63" s="19"/>
      <c r="J63" s="19"/>
      <c r="K63" s="20"/>
      <c r="L63" s="20"/>
      <c r="M63" s="20"/>
      <c r="N63" s="20"/>
      <c r="O63" s="11"/>
      <c r="P63" s="11"/>
    </row>
    <row r="64" spans="7:16" x14ac:dyDescent="0.2">
      <c r="G64" s="3"/>
      <c r="H64" s="3"/>
      <c r="I64" s="19"/>
      <c r="J64" s="19"/>
      <c r="K64" s="20"/>
      <c r="L64" s="20"/>
      <c r="M64" s="20"/>
      <c r="N64" s="20"/>
      <c r="O64" s="11"/>
      <c r="P64" s="11"/>
    </row>
    <row r="65" spans="7:16" x14ac:dyDescent="0.2">
      <c r="G65" s="3"/>
      <c r="H65" s="3"/>
      <c r="I65" s="19"/>
      <c r="J65" s="19"/>
      <c r="K65" s="20"/>
      <c r="L65" s="20"/>
      <c r="M65" s="20"/>
      <c r="N65" s="20"/>
      <c r="O65" s="11"/>
      <c r="P65" s="11"/>
    </row>
    <row r="66" spans="7:16" x14ac:dyDescent="0.2">
      <c r="G66" s="3"/>
      <c r="H66" s="3"/>
      <c r="I66" s="10"/>
      <c r="J66" s="3"/>
      <c r="K66" s="11"/>
      <c r="L66" s="11"/>
      <c r="M66" s="11"/>
      <c r="N66" s="11"/>
      <c r="O66" s="11"/>
      <c r="P66" s="11"/>
    </row>
    <row r="67" spans="7:16" x14ac:dyDescent="0.2">
      <c r="G67" s="12"/>
      <c r="H67" s="12"/>
      <c r="I67" s="10"/>
      <c r="J67" s="10"/>
      <c r="K67" s="11"/>
      <c r="L67" s="11"/>
      <c r="M67" s="11"/>
      <c r="N67" s="11"/>
      <c r="O67" s="11"/>
      <c r="P67" s="11"/>
    </row>
    <row r="68" spans="7:16" x14ac:dyDescent="0.2">
      <c r="G68" s="3"/>
      <c r="H68" s="3"/>
      <c r="I68" s="19"/>
      <c r="J68" s="19"/>
      <c r="K68" s="11"/>
      <c r="L68" s="11"/>
      <c r="M68" s="20"/>
      <c r="N68" s="20"/>
      <c r="O68" s="11"/>
      <c r="P68" s="11"/>
    </row>
    <row r="69" spans="7:16" x14ac:dyDescent="0.2"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7:16" x14ac:dyDescent="0.2">
      <c r="G70" s="3"/>
      <c r="H70" s="3"/>
      <c r="I70" s="3"/>
      <c r="J70" s="3"/>
      <c r="K70" s="3"/>
      <c r="L70" s="3"/>
      <c r="M70" s="3"/>
      <c r="N70" s="3"/>
      <c r="O70" s="3"/>
      <c r="P70" s="3"/>
    </row>
  </sheetData>
  <mergeCells count="20">
    <mergeCell ref="C34:K34"/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  <mergeCell ref="A4:P4"/>
    <mergeCell ref="A5:P5"/>
    <mergeCell ref="A6:P6"/>
    <mergeCell ref="A7:P7"/>
    <mergeCell ref="D9:P9"/>
    <mergeCell ref="C35:K35"/>
    <mergeCell ref="C36:K36"/>
    <mergeCell ref="D38:E38"/>
    <mergeCell ref="J38:N38"/>
    <mergeCell ref="J39:N39"/>
  </mergeCells>
  <pageMargins left="0.23622047244094491" right="0.23622047244094491" top="0.35433070866141736" bottom="0.39370078740157483" header="0.19685039370078741" footer="0.23622047244094491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topLeftCell="A64" zoomScaleNormal="100" workbookViewId="0">
      <selection activeCell="H77" sqref="H77"/>
    </sheetView>
  </sheetViews>
  <sheetFormatPr defaultRowHeight="12.75" x14ac:dyDescent="0.2"/>
  <cols>
    <col min="1" max="1" width="5.85546875" style="75" customWidth="1"/>
    <col min="2" max="2" width="5.42578125" style="75" customWidth="1"/>
    <col min="3" max="3" width="41.5703125" style="75" customWidth="1"/>
    <col min="4" max="4" width="7.42578125" style="75" customWidth="1"/>
    <col min="5" max="5" width="9.85546875" style="75" customWidth="1"/>
    <col min="6" max="6" width="7.5703125" style="75" customWidth="1"/>
    <col min="7" max="7" width="8.28515625" style="75" customWidth="1"/>
    <col min="8" max="8" width="8.5703125" style="75" customWidth="1"/>
    <col min="9" max="9" width="8.28515625" style="75" customWidth="1"/>
    <col min="10" max="10" width="8.85546875" style="51" customWidth="1"/>
    <col min="11" max="11" width="10" style="75" customWidth="1"/>
    <col min="12" max="12" width="10.140625" style="75" customWidth="1"/>
    <col min="13" max="13" width="11.28515625" style="75" customWidth="1"/>
    <col min="14" max="14" width="10.5703125" style="75" customWidth="1"/>
    <col min="15" max="15" width="11.85546875" style="75" customWidth="1"/>
    <col min="16" max="16" width="12.42578125" style="75" customWidth="1"/>
    <col min="17" max="17" width="9.140625" style="75"/>
    <col min="18" max="18" width="11.42578125" style="75" customWidth="1"/>
    <col min="19" max="16384" width="9.140625" style="75"/>
  </cols>
  <sheetData>
    <row r="1" spans="1:16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ht="15" customHeight="1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ht="7.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ht="15" customHeight="1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ht="6.7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281"/>
    </row>
    <row r="14" spans="1:16" ht="16.5" x14ac:dyDescent="0.2">
      <c r="A14" s="403" t="s">
        <v>365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ht="19.5" x14ac:dyDescent="0.2">
      <c r="A15" s="404" t="s">
        <v>224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16" ht="17.25" customHeight="1" x14ac:dyDescent="0.2">
      <c r="A16" s="281" t="s">
        <v>333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 t="s">
        <v>298</v>
      </c>
      <c r="O16" s="286"/>
      <c r="P16" s="287"/>
    </row>
    <row r="17" spans="1:17" ht="7.5" customHeight="1" thickBot="1" x14ac:dyDescent="0.25">
      <c r="A17" s="281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86"/>
      <c r="P17" s="307"/>
    </row>
    <row r="18" spans="1:17" ht="12.75" customHeight="1" x14ac:dyDescent="0.2">
      <c r="A18" s="405" t="s">
        <v>312</v>
      </c>
      <c r="B18" s="407" t="s">
        <v>77</v>
      </c>
      <c r="C18" s="407" t="s">
        <v>313</v>
      </c>
      <c r="D18" s="409" t="s">
        <v>314</v>
      </c>
      <c r="E18" s="409" t="s">
        <v>315</v>
      </c>
      <c r="F18" s="407" t="s">
        <v>316</v>
      </c>
      <c r="G18" s="407"/>
      <c r="H18" s="407"/>
      <c r="I18" s="407"/>
      <c r="J18" s="407"/>
      <c r="K18" s="407"/>
      <c r="L18" s="407" t="s">
        <v>317</v>
      </c>
      <c r="M18" s="407"/>
      <c r="N18" s="407"/>
      <c r="O18" s="407"/>
      <c r="P18" s="411"/>
    </row>
    <row r="19" spans="1:17" ht="69" x14ac:dyDescent="0.2">
      <c r="A19" s="406"/>
      <c r="B19" s="408"/>
      <c r="C19" s="408"/>
      <c r="D19" s="410"/>
      <c r="E19" s="410"/>
      <c r="F19" s="273" t="s">
        <v>318</v>
      </c>
      <c r="G19" s="273" t="s">
        <v>319</v>
      </c>
      <c r="H19" s="273" t="s">
        <v>320</v>
      </c>
      <c r="I19" s="273" t="s">
        <v>321</v>
      </c>
      <c r="J19" s="273" t="s">
        <v>322</v>
      </c>
      <c r="K19" s="273" t="s">
        <v>323</v>
      </c>
      <c r="L19" s="273" t="s">
        <v>324</v>
      </c>
      <c r="M19" s="273" t="s">
        <v>325</v>
      </c>
      <c r="N19" s="273" t="s">
        <v>326</v>
      </c>
      <c r="O19" s="273" t="s">
        <v>327</v>
      </c>
      <c r="P19" s="274" t="s">
        <v>328</v>
      </c>
    </row>
    <row r="20" spans="1:17" ht="13.5" thickBot="1" x14ac:dyDescent="0.25">
      <c r="A20" s="275">
        <v>1</v>
      </c>
      <c r="B20" s="276">
        <v>2</v>
      </c>
      <c r="C20" s="276">
        <v>3</v>
      </c>
      <c r="D20" s="276">
        <v>4</v>
      </c>
      <c r="E20" s="276">
        <v>5</v>
      </c>
      <c r="F20" s="163">
        <v>6</v>
      </c>
      <c r="G20" s="163">
        <v>7</v>
      </c>
      <c r="H20" s="163">
        <v>8</v>
      </c>
      <c r="I20" s="163">
        <v>9</v>
      </c>
      <c r="J20" s="163">
        <v>10</v>
      </c>
      <c r="K20" s="163">
        <v>11</v>
      </c>
      <c r="L20" s="163">
        <v>12</v>
      </c>
      <c r="M20" s="163">
        <v>13</v>
      </c>
      <c r="N20" s="163">
        <v>14</v>
      </c>
      <c r="O20" s="163">
        <v>15</v>
      </c>
      <c r="P20" s="277">
        <v>16</v>
      </c>
    </row>
    <row r="21" spans="1:17" ht="15" x14ac:dyDescent="0.25">
      <c r="A21" s="176"/>
      <c r="B21" s="177"/>
      <c r="C21" s="177" t="s">
        <v>334</v>
      </c>
      <c r="D21" s="178"/>
      <c r="E21" s="179"/>
      <c r="F21" s="179"/>
      <c r="G21" s="179"/>
      <c r="H21" s="172"/>
      <c r="I21" s="172"/>
      <c r="J21" s="180"/>
      <c r="K21" s="180"/>
      <c r="L21" s="180"/>
      <c r="M21" s="171"/>
      <c r="N21" s="171"/>
      <c r="O21" s="171"/>
      <c r="P21" s="181"/>
      <c r="Q21" s="74"/>
    </row>
    <row r="22" spans="1:17" ht="30" x14ac:dyDescent="0.25">
      <c r="A22" s="296" t="s">
        <v>13</v>
      </c>
      <c r="B22" s="288"/>
      <c r="C22" s="230" t="s">
        <v>225</v>
      </c>
      <c r="D22" s="242" t="s">
        <v>226</v>
      </c>
      <c r="E22" s="327">
        <v>1</v>
      </c>
      <c r="F22" s="241"/>
      <c r="G22" s="241"/>
      <c r="H22" s="241"/>
      <c r="I22" s="241"/>
      <c r="J22" s="246"/>
      <c r="K22" s="246"/>
      <c r="L22" s="332"/>
      <c r="M22" s="246"/>
      <c r="N22" s="246"/>
      <c r="O22" s="246"/>
      <c r="P22" s="262"/>
      <c r="Q22" s="74"/>
    </row>
    <row r="23" spans="1:17" ht="30" customHeight="1" x14ac:dyDescent="0.25">
      <c r="A23" s="296" t="s">
        <v>14</v>
      </c>
      <c r="B23" s="288"/>
      <c r="C23" s="230" t="s">
        <v>227</v>
      </c>
      <c r="D23" s="242" t="s">
        <v>2</v>
      </c>
      <c r="E23" s="327">
        <v>380</v>
      </c>
      <c r="F23" s="241"/>
      <c r="G23" s="241"/>
      <c r="H23" s="241"/>
      <c r="I23" s="241"/>
      <c r="J23" s="246"/>
      <c r="K23" s="246"/>
      <c r="L23" s="332"/>
      <c r="M23" s="246"/>
      <c r="N23" s="246"/>
      <c r="O23" s="246"/>
      <c r="P23" s="262"/>
      <c r="Q23" s="74"/>
    </row>
    <row r="24" spans="1:17" ht="15" x14ac:dyDescent="0.25">
      <c r="A24" s="264"/>
      <c r="B24" s="252"/>
      <c r="C24" s="335" t="s">
        <v>366</v>
      </c>
      <c r="D24" s="242"/>
      <c r="E24" s="241"/>
      <c r="F24" s="333"/>
      <c r="G24" s="333"/>
      <c r="H24" s="333"/>
      <c r="I24" s="333"/>
      <c r="J24" s="334"/>
      <c r="K24" s="334"/>
      <c r="L24" s="334"/>
      <c r="M24" s="334"/>
      <c r="N24" s="334"/>
      <c r="O24" s="334"/>
      <c r="P24" s="337"/>
      <c r="Q24" s="74"/>
    </row>
    <row r="25" spans="1:17" ht="15" x14ac:dyDescent="0.25">
      <c r="A25" s="296" t="s">
        <v>19</v>
      </c>
      <c r="B25" s="210"/>
      <c r="C25" s="288" t="s">
        <v>228</v>
      </c>
      <c r="D25" s="242" t="s">
        <v>3</v>
      </c>
      <c r="E25" s="241">
        <f>SUM(E26:E32)</f>
        <v>1419</v>
      </c>
      <c r="F25" s="241"/>
      <c r="G25" s="241"/>
      <c r="H25" s="241"/>
      <c r="I25" s="241"/>
      <c r="J25" s="246"/>
      <c r="K25" s="246"/>
      <c r="L25" s="332"/>
      <c r="M25" s="246"/>
      <c r="N25" s="246"/>
      <c r="O25" s="246"/>
      <c r="P25" s="262"/>
      <c r="Q25" s="74"/>
    </row>
    <row r="26" spans="1:17" ht="15" x14ac:dyDescent="0.25">
      <c r="A26" s="296"/>
      <c r="B26" s="210"/>
      <c r="C26" s="255" t="s">
        <v>229</v>
      </c>
      <c r="D26" s="242" t="s">
        <v>3</v>
      </c>
      <c r="E26" s="241">
        <v>977</v>
      </c>
      <c r="F26" s="333"/>
      <c r="G26" s="333"/>
      <c r="H26" s="245"/>
      <c r="I26" s="245"/>
      <c r="J26" s="245"/>
      <c r="K26" s="245"/>
      <c r="L26" s="245"/>
      <c r="M26" s="246"/>
      <c r="N26" s="246"/>
      <c r="O26" s="246"/>
      <c r="P26" s="262"/>
      <c r="Q26" s="74"/>
    </row>
    <row r="27" spans="1:17" ht="15" x14ac:dyDescent="0.25">
      <c r="A27" s="296"/>
      <c r="B27" s="210"/>
      <c r="C27" s="255" t="s">
        <v>230</v>
      </c>
      <c r="D27" s="242" t="s">
        <v>3</v>
      </c>
      <c r="E27" s="241">
        <v>177</v>
      </c>
      <c r="F27" s="333"/>
      <c r="G27" s="333"/>
      <c r="H27" s="245"/>
      <c r="I27" s="245"/>
      <c r="J27" s="245"/>
      <c r="K27" s="245"/>
      <c r="L27" s="245"/>
      <c r="M27" s="246"/>
      <c r="N27" s="246"/>
      <c r="O27" s="246"/>
      <c r="P27" s="262"/>
      <c r="Q27" s="74"/>
    </row>
    <row r="28" spans="1:17" ht="15" x14ac:dyDescent="0.25">
      <c r="A28" s="296"/>
      <c r="B28" s="210"/>
      <c r="C28" s="255" t="s">
        <v>231</v>
      </c>
      <c r="D28" s="242" t="s">
        <v>3</v>
      </c>
      <c r="E28" s="241">
        <v>60</v>
      </c>
      <c r="F28" s="333"/>
      <c r="G28" s="333"/>
      <c r="H28" s="245"/>
      <c r="I28" s="245"/>
      <c r="J28" s="245"/>
      <c r="K28" s="245"/>
      <c r="L28" s="245"/>
      <c r="M28" s="246"/>
      <c r="N28" s="246"/>
      <c r="O28" s="246"/>
      <c r="P28" s="262"/>
      <c r="Q28" s="74"/>
    </row>
    <row r="29" spans="1:17" ht="15" x14ac:dyDescent="0.25">
      <c r="A29" s="296"/>
      <c r="B29" s="210"/>
      <c r="C29" s="255" t="s">
        <v>232</v>
      </c>
      <c r="D29" s="242" t="s">
        <v>3</v>
      </c>
      <c r="E29" s="241">
        <v>112</v>
      </c>
      <c r="F29" s="333"/>
      <c r="G29" s="333"/>
      <c r="H29" s="245"/>
      <c r="I29" s="245"/>
      <c r="J29" s="245"/>
      <c r="K29" s="245"/>
      <c r="L29" s="245"/>
      <c r="M29" s="246"/>
      <c r="N29" s="246"/>
      <c r="O29" s="246"/>
      <c r="P29" s="262"/>
      <c r="Q29" s="74"/>
    </row>
    <row r="30" spans="1:17" ht="15" x14ac:dyDescent="0.25">
      <c r="A30" s="296"/>
      <c r="B30" s="210"/>
      <c r="C30" s="255" t="s">
        <v>233</v>
      </c>
      <c r="D30" s="242" t="s">
        <v>3</v>
      </c>
      <c r="E30" s="241">
        <v>69</v>
      </c>
      <c r="F30" s="333"/>
      <c r="G30" s="333"/>
      <c r="H30" s="245"/>
      <c r="I30" s="245"/>
      <c r="J30" s="245"/>
      <c r="K30" s="245"/>
      <c r="L30" s="245"/>
      <c r="M30" s="246"/>
      <c r="N30" s="246"/>
      <c r="O30" s="246"/>
      <c r="P30" s="262"/>
      <c r="Q30" s="74"/>
    </row>
    <row r="31" spans="1:17" ht="15" x14ac:dyDescent="0.25">
      <c r="A31" s="296"/>
      <c r="B31" s="210"/>
      <c r="C31" s="255" t="s">
        <v>234</v>
      </c>
      <c r="D31" s="242" t="s">
        <v>3</v>
      </c>
      <c r="E31" s="241">
        <v>18</v>
      </c>
      <c r="F31" s="333"/>
      <c r="G31" s="333"/>
      <c r="H31" s="245"/>
      <c r="I31" s="245"/>
      <c r="J31" s="245"/>
      <c r="K31" s="245"/>
      <c r="L31" s="245"/>
      <c r="M31" s="246"/>
      <c r="N31" s="246"/>
      <c r="O31" s="246"/>
      <c r="P31" s="262"/>
      <c r="Q31" s="74"/>
    </row>
    <row r="32" spans="1:17" ht="15" x14ac:dyDescent="0.25">
      <c r="A32" s="296"/>
      <c r="B32" s="210"/>
      <c r="C32" s="255" t="s">
        <v>235</v>
      </c>
      <c r="D32" s="242" t="s">
        <v>3</v>
      </c>
      <c r="E32" s="241">
        <v>6</v>
      </c>
      <c r="F32" s="333"/>
      <c r="G32" s="333"/>
      <c r="H32" s="245"/>
      <c r="I32" s="245"/>
      <c r="J32" s="245"/>
      <c r="K32" s="245"/>
      <c r="L32" s="245"/>
      <c r="M32" s="246"/>
      <c r="N32" s="246"/>
      <c r="O32" s="246"/>
      <c r="P32" s="262"/>
      <c r="Q32" s="74"/>
    </row>
    <row r="33" spans="1:17" ht="30" x14ac:dyDescent="0.25">
      <c r="A33" s="296"/>
      <c r="B33" s="210"/>
      <c r="C33" s="255" t="s">
        <v>236</v>
      </c>
      <c r="D33" s="242" t="s">
        <v>226</v>
      </c>
      <c r="E33" s="241">
        <v>1</v>
      </c>
      <c r="F33" s="333"/>
      <c r="G33" s="333"/>
      <c r="H33" s="245"/>
      <c r="I33" s="245"/>
      <c r="J33" s="245"/>
      <c r="K33" s="245"/>
      <c r="L33" s="245"/>
      <c r="M33" s="246"/>
      <c r="N33" s="246"/>
      <c r="O33" s="246"/>
      <c r="P33" s="262"/>
      <c r="Q33" s="74"/>
    </row>
    <row r="34" spans="1:17" ht="17.25" customHeight="1" x14ac:dyDescent="0.25">
      <c r="A34" s="296" t="s">
        <v>20</v>
      </c>
      <c r="B34" s="210"/>
      <c r="C34" s="336" t="s">
        <v>237</v>
      </c>
      <c r="D34" s="242" t="s">
        <v>2</v>
      </c>
      <c r="E34" s="241">
        <f>SUM(E35:E40)</f>
        <v>193</v>
      </c>
      <c r="F34" s="241"/>
      <c r="G34" s="241"/>
      <c r="H34" s="241"/>
      <c r="I34" s="241"/>
      <c r="J34" s="246"/>
      <c r="K34" s="246"/>
      <c r="L34" s="332"/>
      <c r="M34" s="246"/>
      <c r="N34" s="246"/>
      <c r="O34" s="246"/>
      <c r="P34" s="262"/>
      <c r="Q34" s="74"/>
    </row>
    <row r="35" spans="1:17" ht="45" x14ac:dyDescent="0.25">
      <c r="A35" s="296"/>
      <c r="B35" s="210"/>
      <c r="C35" s="255" t="s">
        <v>445</v>
      </c>
      <c r="D35" s="242" t="s">
        <v>226</v>
      </c>
      <c r="E35" s="241">
        <v>44</v>
      </c>
      <c r="F35" s="333"/>
      <c r="G35" s="333"/>
      <c r="H35" s="245"/>
      <c r="I35" s="245"/>
      <c r="J35" s="245"/>
      <c r="K35" s="245"/>
      <c r="L35" s="245"/>
      <c r="M35" s="246"/>
      <c r="N35" s="246"/>
      <c r="O35" s="246"/>
      <c r="P35" s="262"/>
      <c r="Q35" s="74"/>
    </row>
    <row r="36" spans="1:17" ht="15" x14ac:dyDescent="0.25">
      <c r="A36" s="296"/>
      <c r="B36" s="210"/>
      <c r="C36" s="255" t="s">
        <v>238</v>
      </c>
      <c r="D36" s="242" t="s">
        <v>226</v>
      </c>
      <c r="E36" s="241">
        <v>88</v>
      </c>
      <c r="F36" s="333"/>
      <c r="G36" s="333"/>
      <c r="H36" s="245"/>
      <c r="I36" s="245"/>
      <c r="J36" s="245"/>
      <c r="K36" s="245"/>
      <c r="L36" s="245"/>
      <c r="M36" s="246"/>
      <c r="N36" s="246"/>
      <c r="O36" s="246"/>
      <c r="P36" s="262"/>
      <c r="Q36" s="74"/>
    </row>
    <row r="37" spans="1:17" ht="15" x14ac:dyDescent="0.25">
      <c r="A37" s="296"/>
      <c r="B37" s="210"/>
      <c r="C37" s="255" t="s">
        <v>239</v>
      </c>
      <c r="D37" s="242" t="s">
        <v>240</v>
      </c>
      <c r="E37" s="241">
        <v>29</v>
      </c>
      <c r="F37" s="333"/>
      <c r="G37" s="333"/>
      <c r="H37" s="245"/>
      <c r="I37" s="245"/>
      <c r="J37" s="245"/>
      <c r="K37" s="245"/>
      <c r="L37" s="245"/>
      <c r="M37" s="246"/>
      <c r="N37" s="246"/>
      <c r="O37" s="246"/>
      <c r="P37" s="262"/>
      <c r="Q37" s="74"/>
    </row>
    <row r="38" spans="1:17" ht="15" x14ac:dyDescent="0.25">
      <c r="A38" s="296"/>
      <c r="B38" s="210"/>
      <c r="C38" s="255" t="s">
        <v>241</v>
      </c>
      <c r="D38" s="242" t="s">
        <v>240</v>
      </c>
      <c r="E38" s="241">
        <v>2</v>
      </c>
      <c r="F38" s="333"/>
      <c r="G38" s="333"/>
      <c r="H38" s="245"/>
      <c r="I38" s="245"/>
      <c r="J38" s="245"/>
      <c r="K38" s="245"/>
      <c r="L38" s="245"/>
      <c r="M38" s="246"/>
      <c r="N38" s="246"/>
      <c r="O38" s="246"/>
      <c r="P38" s="262"/>
      <c r="Q38" s="74"/>
    </row>
    <row r="39" spans="1:17" ht="30" x14ac:dyDescent="0.25">
      <c r="A39" s="296"/>
      <c r="B39" s="210"/>
      <c r="C39" s="255" t="s">
        <v>446</v>
      </c>
      <c r="D39" s="242" t="s">
        <v>226</v>
      </c>
      <c r="E39" s="241">
        <v>29</v>
      </c>
      <c r="F39" s="333"/>
      <c r="G39" s="333"/>
      <c r="H39" s="245"/>
      <c r="I39" s="245"/>
      <c r="J39" s="245"/>
      <c r="K39" s="245"/>
      <c r="L39" s="245"/>
      <c r="M39" s="246"/>
      <c r="N39" s="246"/>
      <c r="O39" s="246"/>
      <c r="P39" s="262"/>
      <c r="Q39" s="74"/>
    </row>
    <row r="40" spans="1:17" ht="30" x14ac:dyDescent="0.25">
      <c r="A40" s="296"/>
      <c r="B40" s="210"/>
      <c r="C40" s="255" t="s">
        <v>447</v>
      </c>
      <c r="D40" s="242" t="s">
        <v>226</v>
      </c>
      <c r="E40" s="241">
        <v>1</v>
      </c>
      <c r="F40" s="333"/>
      <c r="G40" s="333"/>
      <c r="H40" s="245"/>
      <c r="I40" s="245"/>
      <c r="J40" s="245"/>
      <c r="K40" s="245"/>
      <c r="L40" s="245"/>
      <c r="M40" s="246"/>
      <c r="N40" s="246"/>
      <c r="O40" s="246"/>
      <c r="P40" s="262"/>
      <c r="Q40" s="74"/>
    </row>
    <row r="41" spans="1:17" ht="30" x14ac:dyDescent="0.25">
      <c r="A41" s="296" t="s">
        <v>21</v>
      </c>
      <c r="B41" s="210"/>
      <c r="C41" s="336" t="s">
        <v>448</v>
      </c>
      <c r="D41" s="242" t="s">
        <v>2</v>
      </c>
      <c r="E41" s="241">
        <v>1</v>
      </c>
      <c r="F41" s="241"/>
      <c r="G41" s="241"/>
      <c r="H41" s="241"/>
      <c r="I41" s="241"/>
      <c r="J41" s="246"/>
      <c r="K41" s="246"/>
      <c r="L41" s="332"/>
      <c r="M41" s="246"/>
      <c r="N41" s="246"/>
      <c r="O41" s="246"/>
      <c r="P41" s="262"/>
      <c r="Q41" s="74"/>
    </row>
    <row r="42" spans="1:17" ht="30" x14ac:dyDescent="0.25">
      <c r="A42" s="296" t="s">
        <v>30</v>
      </c>
      <c r="B42" s="210"/>
      <c r="C42" s="336" t="s">
        <v>242</v>
      </c>
      <c r="D42" s="242" t="s">
        <v>226</v>
      </c>
      <c r="E42" s="241">
        <f>SUM(E43:E54)</f>
        <v>204</v>
      </c>
      <c r="F42" s="241"/>
      <c r="G42" s="241"/>
      <c r="H42" s="241"/>
      <c r="I42" s="241"/>
      <c r="J42" s="246"/>
      <c r="K42" s="246"/>
      <c r="L42" s="332"/>
      <c r="M42" s="246"/>
      <c r="N42" s="246"/>
      <c r="O42" s="246"/>
      <c r="P42" s="262"/>
      <c r="Q42" s="74"/>
    </row>
    <row r="43" spans="1:17" ht="30" x14ac:dyDescent="0.25">
      <c r="A43" s="296"/>
      <c r="B43" s="210"/>
      <c r="C43" s="255" t="s">
        <v>449</v>
      </c>
      <c r="D43" s="242" t="s">
        <v>226</v>
      </c>
      <c r="E43" s="241">
        <v>6</v>
      </c>
      <c r="F43" s="333"/>
      <c r="G43" s="333"/>
      <c r="H43" s="245"/>
      <c r="I43" s="245"/>
      <c r="J43" s="245"/>
      <c r="K43" s="245"/>
      <c r="L43" s="245"/>
      <c r="M43" s="245"/>
      <c r="N43" s="245"/>
      <c r="O43" s="246"/>
      <c r="P43" s="262"/>
      <c r="Q43" s="74"/>
    </row>
    <row r="44" spans="1:17" ht="30" x14ac:dyDescent="0.25">
      <c r="A44" s="296"/>
      <c r="B44" s="210"/>
      <c r="C44" s="255" t="s">
        <v>450</v>
      </c>
      <c r="D44" s="242" t="s">
        <v>226</v>
      </c>
      <c r="E44" s="241">
        <v>56</v>
      </c>
      <c r="F44" s="333"/>
      <c r="G44" s="333"/>
      <c r="H44" s="245"/>
      <c r="I44" s="245"/>
      <c r="J44" s="245"/>
      <c r="K44" s="245"/>
      <c r="L44" s="245"/>
      <c r="M44" s="245"/>
      <c r="N44" s="245"/>
      <c r="O44" s="246"/>
      <c r="P44" s="262"/>
      <c r="Q44" s="74"/>
    </row>
    <row r="45" spans="1:17" ht="30" x14ac:dyDescent="0.25">
      <c r="A45" s="296"/>
      <c r="B45" s="210"/>
      <c r="C45" s="255" t="s">
        <v>451</v>
      </c>
      <c r="D45" s="242" t="s">
        <v>226</v>
      </c>
      <c r="E45" s="241">
        <v>44</v>
      </c>
      <c r="F45" s="333"/>
      <c r="G45" s="333"/>
      <c r="H45" s="245"/>
      <c r="I45" s="245"/>
      <c r="J45" s="245"/>
      <c r="K45" s="245"/>
      <c r="L45" s="245"/>
      <c r="M45" s="245"/>
      <c r="N45" s="245"/>
      <c r="O45" s="246"/>
      <c r="P45" s="262"/>
      <c r="Q45" s="74"/>
    </row>
    <row r="46" spans="1:17" ht="30" x14ac:dyDescent="0.25">
      <c r="A46" s="296"/>
      <c r="B46" s="210"/>
      <c r="C46" s="255" t="s">
        <v>452</v>
      </c>
      <c r="D46" s="242" t="s">
        <v>226</v>
      </c>
      <c r="E46" s="241">
        <v>11</v>
      </c>
      <c r="F46" s="333"/>
      <c r="G46" s="333"/>
      <c r="H46" s="245"/>
      <c r="I46" s="245"/>
      <c r="J46" s="245"/>
      <c r="K46" s="245"/>
      <c r="L46" s="245"/>
      <c r="M46" s="245"/>
      <c r="N46" s="245"/>
      <c r="O46" s="246"/>
      <c r="P46" s="262"/>
      <c r="Q46" s="74"/>
    </row>
    <row r="47" spans="1:17" ht="30" x14ac:dyDescent="0.25">
      <c r="A47" s="296"/>
      <c r="B47" s="210"/>
      <c r="C47" s="255" t="s">
        <v>453</v>
      </c>
      <c r="D47" s="242" t="s">
        <v>226</v>
      </c>
      <c r="E47" s="241">
        <v>9</v>
      </c>
      <c r="F47" s="333"/>
      <c r="G47" s="333"/>
      <c r="H47" s="245"/>
      <c r="I47" s="245"/>
      <c r="J47" s="245"/>
      <c r="K47" s="245"/>
      <c r="L47" s="245"/>
      <c r="M47" s="245"/>
      <c r="N47" s="245"/>
      <c r="O47" s="246"/>
      <c r="P47" s="262"/>
      <c r="Q47" s="74"/>
    </row>
    <row r="48" spans="1:17" ht="30" x14ac:dyDescent="0.25">
      <c r="A48" s="296"/>
      <c r="B48" s="210"/>
      <c r="C48" s="255" t="s">
        <v>454</v>
      </c>
      <c r="D48" s="242" t="s">
        <v>226</v>
      </c>
      <c r="E48" s="241">
        <v>6</v>
      </c>
      <c r="F48" s="333"/>
      <c r="G48" s="333"/>
      <c r="H48" s="245"/>
      <c r="I48" s="245"/>
      <c r="J48" s="245"/>
      <c r="K48" s="245"/>
      <c r="L48" s="245"/>
      <c r="M48" s="245"/>
      <c r="N48" s="245"/>
      <c r="O48" s="246"/>
      <c r="P48" s="262"/>
      <c r="Q48" s="74"/>
    </row>
    <row r="49" spans="1:17" ht="30" x14ac:dyDescent="0.25">
      <c r="A49" s="296"/>
      <c r="B49" s="210"/>
      <c r="C49" s="255" t="s">
        <v>455</v>
      </c>
      <c r="D49" s="242" t="s">
        <v>226</v>
      </c>
      <c r="E49" s="241">
        <v>36</v>
      </c>
      <c r="F49" s="333"/>
      <c r="G49" s="333"/>
      <c r="H49" s="245"/>
      <c r="I49" s="245"/>
      <c r="J49" s="245"/>
      <c r="K49" s="245"/>
      <c r="L49" s="245"/>
      <c r="M49" s="245"/>
      <c r="N49" s="245"/>
      <c r="O49" s="246"/>
      <c r="P49" s="262"/>
      <c r="Q49" s="74"/>
    </row>
    <row r="50" spans="1:17" ht="30" x14ac:dyDescent="0.25">
      <c r="A50" s="296"/>
      <c r="B50" s="210"/>
      <c r="C50" s="255" t="s">
        <v>456</v>
      </c>
      <c r="D50" s="242" t="s">
        <v>226</v>
      </c>
      <c r="E50" s="241">
        <v>17</v>
      </c>
      <c r="F50" s="333"/>
      <c r="G50" s="333"/>
      <c r="H50" s="245"/>
      <c r="I50" s="245"/>
      <c r="J50" s="245"/>
      <c r="K50" s="245"/>
      <c r="L50" s="245"/>
      <c r="M50" s="245"/>
      <c r="N50" s="245"/>
      <c r="O50" s="246"/>
      <c r="P50" s="262"/>
      <c r="Q50" s="74"/>
    </row>
    <row r="51" spans="1:17" ht="30" x14ac:dyDescent="0.25">
      <c r="A51" s="296"/>
      <c r="B51" s="210"/>
      <c r="C51" s="255" t="s">
        <v>457</v>
      </c>
      <c r="D51" s="242" t="s">
        <v>226</v>
      </c>
      <c r="E51" s="241">
        <v>5</v>
      </c>
      <c r="F51" s="333"/>
      <c r="G51" s="333"/>
      <c r="H51" s="245"/>
      <c r="I51" s="245"/>
      <c r="J51" s="245"/>
      <c r="K51" s="245"/>
      <c r="L51" s="245"/>
      <c r="M51" s="245"/>
      <c r="N51" s="245"/>
      <c r="O51" s="246"/>
      <c r="P51" s="262"/>
      <c r="Q51" s="74"/>
    </row>
    <row r="52" spans="1:17" ht="30" x14ac:dyDescent="0.25">
      <c r="A52" s="296"/>
      <c r="B52" s="210"/>
      <c r="C52" s="255" t="s">
        <v>458</v>
      </c>
      <c r="D52" s="242" t="s">
        <v>226</v>
      </c>
      <c r="E52" s="241">
        <v>4</v>
      </c>
      <c r="F52" s="333"/>
      <c r="G52" s="333"/>
      <c r="H52" s="245"/>
      <c r="I52" s="245"/>
      <c r="J52" s="245"/>
      <c r="K52" s="245"/>
      <c r="L52" s="245"/>
      <c r="M52" s="245"/>
      <c r="N52" s="245"/>
      <c r="O52" s="246"/>
      <c r="P52" s="262"/>
      <c r="Q52" s="74"/>
    </row>
    <row r="53" spans="1:17" ht="30" x14ac:dyDescent="0.25">
      <c r="A53" s="296"/>
      <c r="B53" s="210"/>
      <c r="C53" s="255" t="s">
        <v>459</v>
      </c>
      <c r="D53" s="242" t="s">
        <v>226</v>
      </c>
      <c r="E53" s="241">
        <v>6</v>
      </c>
      <c r="F53" s="333"/>
      <c r="G53" s="333"/>
      <c r="H53" s="245"/>
      <c r="I53" s="245"/>
      <c r="J53" s="245"/>
      <c r="K53" s="245"/>
      <c r="L53" s="245"/>
      <c r="M53" s="245"/>
      <c r="N53" s="245"/>
      <c r="O53" s="246"/>
      <c r="P53" s="262"/>
      <c r="Q53" s="74"/>
    </row>
    <row r="54" spans="1:17" ht="30" x14ac:dyDescent="0.25">
      <c r="A54" s="296"/>
      <c r="B54" s="210"/>
      <c r="C54" s="255" t="s">
        <v>460</v>
      </c>
      <c r="D54" s="242" t="s">
        <v>226</v>
      </c>
      <c r="E54" s="241">
        <v>4</v>
      </c>
      <c r="F54" s="333"/>
      <c r="G54" s="333"/>
      <c r="H54" s="245"/>
      <c r="I54" s="245"/>
      <c r="J54" s="245"/>
      <c r="K54" s="245"/>
      <c r="L54" s="245"/>
      <c r="M54" s="245"/>
      <c r="N54" s="245"/>
      <c r="O54" s="246"/>
      <c r="P54" s="262"/>
      <c r="Q54" s="74"/>
    </row>
    <row r="55" spans="1:17" ht="15" x14ac:dyDescent="0.25">
      <c r="A55" s="296"/>
      <c r="B55" s="210"/>
      <c r="C55" s="255" t="s">
        <v>243</v>
      </c>
      <c r="D55" s="242" t="s">
        <v>226</v>
      </c>
      <c r="E55" s="241">
        <v>204</v>
      </c>
      <c r="F55" s="333"/>
      <c r="G55" s="333"/>
      <c r="H55" s="245"/>
      <c r="I55" s="245"/>
      <c r="J55" s="245"/>
      <c r="K55" s="245"/>
      <c r="L55" s="245"/>
      <c r="M55" s="245"/>
      <c r="N55" s="245"/>
      <c r="O55" s="246"/>
      <c r="P55" s="262"/>
      <c r="Q55" s="74"/>
    </row>
    <row r="56" spans="1:17" ht="30" x14ac:dyDescent="0.25">
      <c r="A56" s="296"/>
      <c r="B56" s="210"/>
      <c r="C56" s="255" t="s">
        <v>461</v>
      </c>
      <c r="D56" s="242" t="s">
        <v>240</v>
      </c>
      <c r="E56" s="241">
        <v>204</v>
      </c>
      <c r="F56" s="333"/>
      <c r="G56" s="333"/>
      <c r="H56" s="245"/>
      <c r="I56" s="245"/>
      <c r="J56" s="245"/>
      <c r="K56" s="245"/>
      <c r="L56" s="245"/>
      <c r="M56" s="245"/>
      <c r="N56" s="245"/>
      <c r="O56" s="246"/>
      <c r="P56" s="262"/>
      <c r="Q56" s="74"/>
    </row>
    <row r="57" spans="1:17" ht="30" x14ac:dyDescent="0.25">
      <c r="A57" s="296"/>
      <c r="B57" s="210"/>
      <c r="C57" s="255" t="s">
        <v>462</v>
      </c>
      <c r="D57" s="242" t="s">
        <v>240</v>
      </c>
      <c r="E57" s="241">
        <v>200</v>
      </c>
      <c r="F57" s="333"/>
      <c r="G57" s="333"/>
      <c r="H57" s="245"/>
      <c r="I57" s="245"/>
      <c r="J57" s="245"/>
      <c r="K57" s="245"/>
      <c r="L57" s="245"/>
      <c r="M57" s="245"/>
      <c r="N57" s="245"/>
      <c r="O57" s="246"/>
      <c r="P57" s="262"/>
      <c r="Q57" s="74"/>
    </row>
    <row r="58" spans="1:17" ht="30" x14ac:dyDescent="0.25">
      <c r="A58" s="296"/>
      <c r="B58" s="210"/>
      <c r="C58" s="255" t="s">
        <v>463</v>
      </c>
      <c r="D58" s="242" t="s">
        <v>240</v>
      </c>
      <c r="E58" s="241">
        <v>4</v>
      </c>
      <c r="F58" s="333"/>
      <c r="G58" s="333"/>
      <c r="H58" s="245"/>
      <c r="I58" s="245"/>
      <c r="J58" s="245"/>
      <c r="K58" s="245"/>
      <c r="L58" s="245"/>
      <c r="M58" s="245"/>
      <c r="N58" s="245"/>
      <c r="O58" s="246"/>
      <c r="P58" s="262"/>
      <c r="Q58" s="74"/>
    </row>
    <row r="59" spans="1:17" ht="15" x14ac:dyDescent="0.25">
      <c r="A59" s="296"/>
      <c r="B59" s="210"/>
      <c r="C59" s="255" t="s">
        <v>244</v>
      </c>
      <c r="D59" s="242" t="s">
        <v>240</v>
      </c>
      <c r="E59" s="241">
        <v>204</v>
      </c>
      <c r="F59" s="333"/>
      <c r="G59" s="333"/>
      <c r="H59" s="245"/>
      <c r="I59" s="245"/>
      <c r="J59" s="245"/>
      <c r="K59" s="245"/>
      <c r="L59" s="245"/>
      <c r="M59" s="245"/>
      <c r="N59" s="245"/>
      <c r="O59" s="246"/>
      <c r="P59" s="262"/>
      <c r="Q59" s="74"/>
    </row>
    <row r="60" spans="1:17" ht="15" x14ac:dyDescent="0.25">
      <c r="A60" s="296" t="s">
        <v>30</v>
      </c>
      <c r="B60" s="210"/>
      <c r="C60" s="336" t="s">
        <v>245</v>
      </c>
      <c r="D60" s="242" t="s">
        <v>240</v>
      </c>
      <c r="E60" s="241">
        <f>SUM(E61:E67)</f>
        <v>367</v>
      </c>
      <c r="F60" s="241"/>
      <c r="G60" s="241"/>
      <c r="H60" s="245"/>
      <c r="I60" s="245"/>
      <c r="J60" s="245"/>
      <c r="K60" s="245"/>
      <c r="L60" s="245"/>
      <c r="M60" s="245"/>
      <c r="N60" s="245"/>
      <c r="O60" s="246"/>
      <c r="P60" s="262"/>
      <c r="Q60" s="74"/>
    </row>
    <row r="61" spans="1:17" ht="30" x14ac:dyDescent="0.25">
      <c r="A61" s="296"/>
      <c r="B61" s="210"/>
      <c r="C61" s="255" t="s">
        <v>464</v>
      </c>
      <c r="D61" s="242" t="s">
        <v>240</v>
      </c>
      <c r="E61" s="241">
        <v>40</v>
      </c>
      <c r="F61" s="333"/>
      <c r="G61" s="333"/>
      <c r="H61" s="245"/>
      <c r="I61" s="245"/>
      <c r="J61" s="245"/>
      <c r="K61" s="245"/>
      <c r="L61" s="245"/>
      <c r="M61" s="245"/>
      <c r="N61" s="245"/>
      <c r="O61" s="246"/>
      <c r="P61" s="262"/>
      <c r="Q61" s="74"/>
    </row>
    <row r="62" spans="1:17" ht="30" x14ac:dyDescent="0.25">
      <c r="A62" s="296"/>
      <c r="B62" s="210"/>
      <c r="C62" s="255" t="s">
        <v>465</v>
      </c>
      <c r="D62" s="242" t="s">
        <v>240</v>
      </c>
      <c r="E62" s="241">
        <v>62</v>
      </c>
      <c r="F62" s="333"/>
      <c r="G62" s="333"/>
      <c r="H62" s="245"/>
      <c r="I62" s="245"/>
      <c r="J62" s="245"/>
      <c r="K62" s="245"/>
      <c r="L62" s="245"/>
      <c r="M62" s="245"/>
      <c r="N62" s="245"/>
      <c r="O62" s="246"/>
      <c r="P62" s="262"/>
      <c r="Q62" s="74"/>
    </row>
    <row r="63" spans="1:17" ht="30" x14ac:dyDescent="0.25">
      <c r="A63" s="296"/>
      <c r="B63" s="210"/>
      <c r="C63" s="255" t="s">
        <v>466</v>
      </c>
      <c r="D63" s="242" t="s">
        <v>240</v>
      </c>
      <c r="E63" s="241">
        <v>60</v>
      </c>
      <c r="F63" s="333"/>
      <c r="G63" s="333"/>
      <c r="H63" s="245"/>
      <c r="I63" s="245"/>
      <c r="J63" s="245"/>
      <c r="K63" s="245"/>
      <c r="L63" s="245"/>
      <c r="M63" s="245"/>
      <c r="N63" s="245"/>
      <c r="O63" s="246"/>
      <c r="P63" s="262"/>
      <c r="Q63" s="74"/>
    </row>
    <row r="64" spans="1:17" ht="30" x14ac:dyDescent="0.25">
      <c r="A64" s="296"/>
      <c r="B64" s="210"/>
      <c r="C64" s="255" t="s">
        <v>467</v>
      </c>
      <c r="D64" s="242" t="s">
        <v>240</v>
      </c>
      <c r="E64" s="241">
        <v>112</v>
      </c>
      <c r="F64" s="333"/>
      <c r="G64" s="333"/>
      <c r="H64" s="245"/>
      <c r="I64" s="245"/>
      <c r="J64" s="245"/>
      <c r="K64" s="245"/>
      <c r="L64" s="245"/>
      <c r="M64" s="245"/>
      <c r="N64" s="245"/>
      <c r="O64" s="246"/>
      <c r="P64" s="262"/>
      <c r="Q64" s="74"/>
    </row>
    <row r="65" spans="1:17" ht="30" x14ac:dyDescent="0.25">
      <c r="A65" s="296"/>
      <c r="B65" s="210"/>
      <c r="C65" s="255" t="s">
        <v>468</v>
      </c>
      <c r="D65" s="242" t="s">
        <v>240</v>
      </c>
      <c r="E65" s="241">
        <v>69</v>
      </c>
      <c r="F65" s="333"/>
      <c r="G65" s="333"/>
      <c r="H65" s="245"/>
      <c r="I65" s="245"/>
      <c r="J65" s="245"/>
      <c r="K65" s="245"/>
      <c r="L65" s="245"/>
      <c r="M65" s="245"/>
      <c r="N65" s="245"/>
      <c r="O65" s="246"/>
      <c r="P65" s="262"/>
      <c r="Q65" s="74"/>
    </row>
    <row r="66" spans="1:17" ht="30" x14ac:dyDescent="0.25">
      <c r="A66" s="296"/>
      <c r="B66" s="210"/>
      <c r="C66" s="255" t="s">
        <v>469</v>
      </c>
      <c r="D66" s="242" t="s">
        <v>240</v>
      </c>
      <c r="E66" s="241">
        <v>18</v>
      </c>
      <c r="F66" s="333"/>
      <c r="G66" s="333"/>
      <c r="H66" s="245"/>
      <c r="I66" s="245"/>
      <c r="J66" s="245"/>
      <c r="K66" s="245"/>
      <c r="L66" s="245"/>
      <c r="M66" s="245"/>
      <c r="N66" s="245"/>
      <c r="O66" s="246"/>
      <c r="P66" s="262"/>
      <c r="Q66" s="74"/>
    </row>
    <row r="67" spans="1:17" ht="30" x14ac:dyDescent="0.25">
      <c r="A67" s="296"/>
      <c r="B67" s="210"/>
      <c r="C67" s="255" t="s">
        <v>470</v>
      </c>
      <c r="D67" s="242" t="s">
        <v>240</v>
      </c>
      <c r="E67" s="241">
        <v>6</v>
      </c>
      <c r="F67" s="333"/>
      <c r="G67" s="333"/>
      <c r="H67" s="245"/>
      <c r="I67" s="245"/>
      <c r="J67" s="245"/>
      <c r="K67" s="245"/>
      <c r="L67" s="245"/>
      <c r="M67" s="245"/>
      <c r="N67" s="245"/>
      <c r="O67" s="246"/>
      <c r="P67" s="262"/>
      <c r="Q67" s="74"/>
    </row>
    <row r="68" spans="1:17" ht="17.25" customHeight="1" x14ac:dyDescent="0.25">
      <c r="A68" s="296"/>
      <c r="B68" s="210"/>
      <c r="C68" s="255" t="s">
        <v>246</v>
      </c>
      <c r="D68" s="242" t="s">
        <v>226</v>
      </c>
      <c r="E68" s="241">
        <v>1</v>
      </c>
      <c r="F68" s="333"/>
      <c r="G68" s="333"/>
      <c r="H68" s="245"/>
      <c r="I68" s="245"/>
      <c r="J68" s="245"/>
      <c r="K68" s="245"/>
      <c r="L68" s="245"/>
      <c r="M68" s="245"/>
      <c r="N68" s="245"/>
      <c r="O68" s="246"/>
      <c r="P68" s="262"/>
      <c r="Q68" s="74"/>
    </row>
    <row r="69" spans="1:17" ht="17.25" customHeight="1" x14ac:dyDescent="0.25">
      <c r="A69" s="296"/>
      <c r="B69" s="210"/>
      <c r="C69" s="255" t="s">
        <v>247</v>
      </c>
      <c r="D69" s="242" t="s">
        <v>0</v>
      </c>
      <c r="E69" s="241">
        <v>622</v>
      </c>
      <c r="F69" s="333"/>
      <c r="G69" s="333"/>
      <c r="H69" s="245"/>
      <c r="I69" s="245"/>
      <c r="J69" s="245"/>
      <c r="K69" s="245"/>
      <c r="L69" s="245"/>
      <c r="M69" s="245"/>
      <c r="N69" s="245"/>
      <c r="O69" s="246"/>
      <c r="P69" s="262"/>
    </row>
    <row r="70" spans="1:17" ht="17.25" customHeight="1" x14ac:dyDescent="0.25">
      <c r="A70" s="296"/>
      <c r="B70" s="210"/>
      <c r="C70" s="255" t="s">
        <v>248</v>
      </c>
      <c r="D70" s="242" t="s">
        <v>226</v>
      </c>
      <c r="E70" s="241">
        <v>1</v>
      </c>
      <c r="F70" s="333"/>
      <c r="G70" s="333"/>
      <c r="H70" s="245"/>
      <c r="I70" s="245"/>
      <c r="J70" s="245"/>
      <c r="K70" s="245"/>
      <c r="L70" s="245"/>
      <c r="M70" s="245"/>
      <c r="N70" s="245"/>
      <c r="O70" s="246"/>
      <c r="P70" s="262"/>
    </row>
    <row r="71" spans="1:17" ht="15" x14ac:dyDescent="0.25">
      <c r="A71" s="296" t="s">
        <v>97</v>
      </c>
      <c r="B71" s="210"/>
      <c r="C71" s="244" t="s">
        <v>249</v>
      </c>
      <c r="D71" s="242" t="s">
        <v>226</v>
      </c>
      <c r="E71" s="241">
        <v>200</v>
      </c>
      <c r="F71" s="241"/>
      <c r="G71" s="241"/>
      <c r="H71" s="245"/>
      <c r="I71" s="245"/>
      <c r="J71" s="245"/>
      <c r="K71" s="245"/>
      <c r="L71" s="245"/>
      <c r="M71" s="245"/>
      <c r="N71" s="245"/>
      <c r="O71" s="246"/>
      <c r="P71" s="262"/>
    </row>
    <row r="72" spans="1:17" ht="45" x14ac:dyDescent="0.25">
      <c r="A72" s="296"/>
      <c r="B72" s="210"/>
      <c r="C72" s="255" t="s">
        <v>471</v>
      </c>
      <c r="D72" s="242" t="s">
        <v>226</v>
      </c>
      <c r="E72" s="241">
        <v>200</v>
      </c>
      <c r="F72" s="333"/>
      <c r="G72" s="333"/>
      <c r="H72" s="245"/>
      <c r="I72" s="245"/>
      <c r="J72" s="245"/>
      <c r="K72" s="245"/>
      <c r="L72" s="245"/>
      <c r="M72" s="245"/>
      <c r="N72" s="245"/>
      <c r="O72" s="245"/>
      <c r="P72" s="338"/>
    </row>
    <row r="73" spans="1:17" ht="30" x14ac:dyDescent="0.25">
      <c r="A73" s="296" t="s">
        <v>250</v>
      </c>
      <c r="B73" s="210"/>
      <c r="C73" s="244" t="s">
        <v>398</v>
      </c>
      <c r="D73" s="242" t="s">
        <v>226</v>
      </c>
      <c r="E73" s="241">
        <v>1</v>
      </c>
      <c r="F73" s="241"/>
      <c r="G73" s="241"/>
      <c r="H73" s="245"/>
      <c r="I73" s="245"/>
      <c r="J73" s="245"/>
      <c r="K73" s="245"/>
      <c r="L73" s="245"/>
      <c r="M73" s="245"/>
      <c r="N73" s="245"/>
      <c r="O73" s="246"/>
      <c r="P73" s="262"/>
    </row>
    <row r="74" spans="1:17" ht="15" x14ac:dyDescent="0.25">
      <c r="A74" s="296"/>
      <c r="B74" s="210"/>
      <c r="C74" s="255" t="s">
        <v>399</v>
      </c>
      <c r="D74" s="242" t="s">
        <v>226</v>
      </c>
      <c r="E74" s="241">
        <v>1</v>
      </c>
      <c r="F74" s="333"/>
      <c r="G74" s="333"/>
      <c r="H74" s="245"/>
      <c r="I74" s="245"/>
      <c r="J74" s="245"/>
      <c r="K74" s="245"/>
      <c r="L74" s="245"/>
      <c r="M74" s="245"/>
      <c r="N74" s="245"/>
      <c r="O74" s="246"/>
      <c r="P74" s="262"/>
    </row>
    <row r="75" spans="1:17" ht="15" x14ac:dyDescent="0.25">
      <c r="A75" s="296"/>
      <c r="B75" s="210"/>
      <c r="C75" s="255" t="s">
        <v>472</v>
      </c>
      <c r="D75" s="242" t="s">
        <v>226</v>
      </c>
      <c r="E75" s="241">
        <v>4</v>
      </c>
      <c r="F75" s="333"/>
      <c r="G75" s="333"/>
      <c r="H75" s="245"/>
      <c r="I75" s="245"/>
      <c r="J75" s="245"/>
      <c r="K75" s="245"/>
      <c r="L75" s="245"/>
      <c r="M75" s="245"/>
      <c r="N75" s="245"/>
      <c r="O75" s="246"/>
      <c r="P75" s="262"/>
    </row>
    <row r="76" spans="1:17" ht="30" x14ac:dyDescent="0.25">
      <c r="A76" s="296" t="s">
        <v>251</v>
      </c>
      <c r="B76" s="210"/>
      <c r="C76" s="244" t="s">
        <v>252</v>
      </c>
      <c r="D76" s="242" t="s">
        <v>253</v>
      </c>
      <c r="E76" s="291">
        <v>1</v>
      </c>
      <c r="F76" s="241"/>
      <c r="G76" s="241"/>
      <c r="H76" s="245"/>
      <c r="I76" s="245"/>
      <c r="J76" s="245"/>
      <c r="K76" s="245"/>
      <c r="L76" s="245"/>
      <c r="M76" s="245"/>
      <c r="N76" s="245"/>
      <c r="O76" s="246"/>
      <c r="P76" s="262"/>
    </row>
    <row r="77" spans="1:17" ht="15" x14ac:dyDescent="0.25">
      <c r="A77" s="264"/>
      <c r="B77" s="252"/>
      <c r="C77" s="335" t="s">
        <v>367</v>
      </c>
      <c r="D77" s="242"/>
      <c r="E77" s="241"/>
      <c r="F77" s="333"/>
      <c r="G77" s="333"/>
      <c r="H77" s="333"/>
      <c r="I77" s="333"/>
      <c r="J77" s="334"/>
      <c r="K77" s="334"/>
      <c r="L77" s="334"/>
      <c r="M77" s="334"/>
      <c r="N77" s="334"/>
      <c r="O77" s="334"/>
      <c r="P77" s="337"/>
    </row>
    <row r="78" spans="1:17" ht="30" x14ac:dyDescent="0.25">
      <c r="A78" s="296" t="s">
        <v>22</v>
      </c>
      <c r="B78" s="210"/>
      <c r="C78" s="336" t="s">
        <v>254</v>
      </c>
      <c r="D78" s="242" t="s">
        <v>2</v>
      </c>
      <c r="E78" s="291">
        <f>E23</f>
        <v>380</v>
      </c>
      <c r="F78" s="241"/>
      <c r="G78" s="241"/>
      <c r="H78" s="245"/>
      <c r="I78" s="245"/>
      <c r="J78" s="245"/>
      <c r="K78" s="245"/>
      <c r="L78" s="245"/>
      <c r="M78" s="245"/>
      <c r="N78" s="245"/>
      <c r="O78" s="245"/>
      <c r="P78" s="338"/>
    </row>
    <row r="79" spans="1:17" ht="15" x14ac:dyDescent="0.25">
      <c r="A79" s="296"/>
      <c r="B79" s="210"/>
      <c r="C79" s="255" t="s">
        <v>255</v>
      </c>
      <c r="D79" s="242" t="s">
        <v>2</v>
      </c>
      <c r="E79" s="241">
        <f>E78</f>
        <v>380</v>
      </c>
      <c r="F79" s="241"/>
      <c r="G79" s="241"/>
      <c r="H79" s="245"/>
      <c r="I79" s="245"/>
      <c r="J79" s="245"/>
      <c r="K79" s="245"/>
      <c r="L79" s="245"/>
      <c r="M79" s="245"/>
      <c r="N79" s="245"/>
      <c r="O79" s="245"/>
      <c r="P79" s="338"/>
    </row>
    <row r="80" spans="1:17" ht="30.75" thickBot="1" x14ac:dyDescent="0.3">
      <c r="A80" s="315" t="s">
        <v>23</v>
      </c>
      <c r="B80" s="212"/>
      <c r="C80" s="339" t="s">
        <v>256</v>
      </c>
      <c r="D80" s="268" t="s">
        <v>2</v>
      </c>
      <c r="E80" s="318">
        <f>E78</f>
        <v>380</v>
      </c>
      <c r="F80" s="269"/>
      <c r="G80" s="269"/>
      <c r="H80" s="270"/>
      <c r="I80" s="270"/>
      <c r="J80" s="270"/>
      <c r="K80" s="270"/>
      <c r="L80" s="270"/>
      <c r="M80" s="270"/>
      <c r="N80" s="270"/>
      <c r="O80" s="270"/>
      <c r="P80" s="340"/>
    </row>
    <row r="81" spans="1:18" ht="15" x14ac:dyDescent="0.25">
      <c r="A81" s="206"/>
      <c r="B81" s="206"/>
      <c r="C81" s="419" t="s">
        <v>56</v>
      </c>
      <c r="D81" s="423"/>
      <c r="E81" s="423"/>
      <c r="F81" s="423"/>
      <c r="G81" s="423"/>
      <c r="H81" s="423"/>
      <c r="I81" s="423"/>
      <c r="J81" s="423"/>
      <c r="K81" s="423"/>
      <c r="L81" s="322"/>
      <c r="M81" s="174"/>
      <c r="N81" s="174"/>
      <c r="O81" s="174"/>
      <c r="P81" s="175"/>
      <c r="R81" s="157"/>
    </row>
    <row r="82" spans="1:18" ht="15" x14ac:dyDescent="0.25">
      <c r="A82" s="207"/>
      <c r="B82" s="207"/>
      <c r="C82" s="415" t="s">
        <v>73</v>
      </c>
      <c r="D82" s="424"/>
      <c r="E82" s="424"/>
      <c r="F82" s="424"/>
      <c r="G82" s="424"/>
      <c r="H82" s="424"/>
      <c r="I82" s="424"/>
      <c r="J82" s="424"/>
      <c r="K82" s="424"/>
      <c r="L82" s="324"/>
      <c r="M82" s="259"/>
      <c r="N82" s="208"/>
      <c r="O82" s="208"/>
      <c r="P82" s="341"/>
    </row>
    <row r="83" spans="1:18" ht="15.75" thickBot="1" x14ac:dyDescent="0.3">
      <c r="A83" s="210"/>
      <c r="B83" s="210"/>
      <c r="C83" s="415" t="s">
        <v>57</v>
      </c>
      <c r="D83" s="424"/>
      <c r="E83" s="424"/>
      <c r="F83" s="424"/>
      <c r="G83" s="424"/>
      <c r="H83" s="424"/>
      <c r="I83" s="424"/>
      <c r="J83" s="424"/>
      <c r="K83" s="424"/>
      <c r="L83" s="342"/>
      <c r="M83" s="343"/>
      <c r="N83" s="213"/>
      <c r="O83" s="213"/>
      <c r="P83" s="214"/>
    </row>
    <row r="84" spans="1:18" x14ac:dyDescent="0.2">
      <c r="A84" s="76"/>
      <c r="B84" s="76"/>
      <c r="C84" s="1"/>
      <c r="D84" s="60"/>
      <c r="E84" s="61"/>
      <c r="F84" s="77"/>
      <c r="G84" s="77"/>
      <c r="H84" s="64"/>
      <c r="I84" s="64"/>
      <c r="J84" s="65"/>
      <c r="K84" s="65"/>
      <c r="L84" s="65"/>
      <c r="M84" s="76"/>
      <c r="N84" s="63"/>
      <c r="O84" s="63"/>
      <c r="P84" s="63"/>
    </row>
    <row r="85" spans="1:18" ht="15" x14ac:dyDescent="0.25">
      <c r="A85" s="220" t="s">
        <v>308</v>
      </c>
      <c r="B85" s="221"/>
      <c r="C85" s="222"/>
      <c r="D85" s="400"/>
      <c r="E85" s="400"/>
      <c r="F85" s="223"/>
      <c r="G85" s="223"/>
      <c r="H85" s="220" t="s">
        <v>277</v>
      </c>
      <c r="I85" s="76"/>
      <c r="J85" s="401"/>
      <c r="K85" s="401"/>
      <c r="L85" s="401"/>
      <c r="M85" s="401"/>
      <c r="N85" s="401"/>
      <c r="O85" s="74"/>
      <c r="P85" s="74"/>
      <c r="Q85" s="74"/>
    </row>
    <row r="86" spans="1:18" ht="15" x14ac:dyDescent="0.2">
      <c r="A86" s="223"/>
      <c r="B86" s="226"/>
      <c r="C86" s="229" t="s">
        <v>309</v>
      </c>
      <c r="D86" s="228"/>
      <c r="E86" s="228"/>
      <c r="F86" s="226"/>
      <c r="G86" s="223"/>
      <c r="H86" s="223"/>
      <c r="I86" s="226"/>
      <c r="J86" s="402" t="s">
        <v>309</v>
      </c>
      <c r="K86" s="402"/>
      <c r="L86" s="402"/>
      <c r="M86" s="402"/>
      <c r="N86" s="402"/>
      <c r="O86" s="74"/>
      <c r="P86" s="74"/>
      <c r="Q86" s="74"/>
    </row>
    <row r="87" spans="1:18" x14ac:dyDescent="0.2">
      <c r="A87" s="76"/>
      <c r="B87" s="76"/>
      <c r="C87" s="76"/>
      <c r="D87" s="76"/>
      <c r="E87" s="78"/>
      <c r="F87" s="77"/>
      <c r="G87" s="77"/>
      <c r="H87" s="77"/>
      <c r="I87" s="64"/>
      <c r="J87" s="64"/>
      <c r="K87" s="65"/>
      <c r="L87" s="65"/>
      <c r="M87" s="65"/>
      <c r="N87" s="65"/>
      <c r="O87" s="74"/>
      <c r="P87" s="74"/>
      <c r="Q87" s="74"/>
    </row>
    <row r="88" spans="1:18" x14ac:dyDescent="0.2">
      <c r="A88" s="76"/>
      <c r="B88" s="76"/>
      <c r="C88" s="76"/>
      <c r="D88" s="76"/>
      <c r="E88" s="78"/>
      <c r="F88" s="77"/>
      <c r="G88" s="77"/>
      <c r="H88" s="77"/>
      <c r="I88" s="167" t="s">
        <v>348</v>
      </c>
      <c r="J88" s="166"/>
      <c r="K88" s="166" t="s">
        <v>349</v>
      </c>
      <c r="L88" s="166"/>
      <c r="M88" s="65"/>
      <c r="N88" s="65"/>
      <c r="O88" s="74"/>
      <c r="P88" s="74"/>
      <c r="Q88" s="74"/>
    </row>
  </sheetData>
  <mergeCells count="20">
    <mergeCell ref="A14:P14"/>
    <mergeCell ref="A15:P15"/>
    <mergeCell ref="A18:A19"/>
    <mergeCell ref="B18:B19"/>
    <mergeCell ref="C18:C19"/>
    <mergeCell ref="D18:D19"/>
    <mergeCell ref="E18:E19"/>
    <mergeCell ref="F18:K18"/>
    <mergeCell ref="L18:P18"/>
    <mergeCell ref="A4:P4"/>
    <mergeCell ref="A5:P5"/>
    <mergeCell ref="A6:P6"/>
    <mergeCell ref="A7:P7"/>
    <mergeCell ref="D9:P9"/>
    <mergeCell ref="D85:E85"/>
    <mergeCell ref="J85:N85"/>
    <mergeCell ref="J86:N86"/>
    <mergeCell ref="C81:K81"/>
    <mergeCell ref="C82:K82"/>
    <mergeCell ref="C83:K83"/>
  </mergeCells>
  <conditionalFormatting sqref="E22:E23">
    <cfRule type="expression" dxfId="1" priority="1" stopIfTrue="1">
      <formula>#REF!=""</formula>
    </cfRule>
  </conditionalFormatting>
  <pageMargins left="0.7" right="0.7" top="0.75" bottom="0.75" header="0.3" footer="0.3"/>
  <pageSetup paperSize="9" scale="75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opLeftCell="A13" zoomScaleNormal="100" workbookViewId="0">
      <selection activeCell="A27" sqref="A27:N30"/>
    </sheetView>
  </sheetViews>
  <sheetFormatPr defaultColWidth="9.140625" defaultRowHeight="12.75" x14ac:dyDescent="0.2"/>
  <cols>
    <col min="1" max="1" width="5.7109375" style="76" customWidth="1"/>
    <col min="2" max="2" width="5.28515625" style="76" customWidth="1"/>
    <col min="3" max="3" width="36.140625" style="76" customWidth="1"/>
    <col min="4" max="4" width="5.28515625" style="1" customWidth="1"/>
    <col min="5" max="5" width="7.5703125" style="60" customWidth="1"/>
    <col min="6" max="6" width="6.7109375" style="61" customWidth="1"/>
    <col min="7" max="7" width="7.42578125" style="1" customWidth="1"/>
    <col min="8" max="8" width="7.85546875" style="1" customWidth="1"/>
    <col min="9" max="9" width="7.7109375" style="76" customWidth="1"/>
    <col min="10" max="10" width="9.42578125" style="76" customWidth="1"/>
    <col min="11" max="11" width="9.28515625" style="76" customWidth="1"/>
    <col min="12" max="12" width="10.140625" style="76" customWidth="1"/>
    <col min="13" max="14" width="9" style="76" customWidth="1"/>
    <col min="15" max="15" width="10.85546875" style="76" customWidth="1"/>
    <col min="16" max="16" width="9.140625" style="76" customWidth="1"/>
    <col min="17" max="17" width="11.140625" style="76" customWidth="1"/>
    <col min="18" max="16384" width="9.140625" style="76"/>
  </cols>
  <sheetData>
    <row r="1" spans="1:16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ht="15" customHeight="1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ht="9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ht="15" customHeight="1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ht="16.5" x14ac:dyDescent="0.2">
      <c r="A13" s="403" t="s">
        <v>368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</row>
    <row r="14" spans="1:16" ht="19.5" x14ac:dyDescent="0.2">
      <c r="A14" s="404" t="s">
        <v>257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</row>
    <row r="15" spans="1:16" ht="17.25" customHeight="1" x14ac:dyDescent="0.2">
      <c r="A15" s="281" t="s">
        <v>333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 t="s">
        <v>298</v>
      </c>
      <c r="O15" s="286"/>
      <c r="P15" s="287"/>
    </row>
    <row r="16" spans="1:16" ht="9" customHeight="1" thickBot="1" x14ac:dyDescent="0.25">
      <c r="A16" s="281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286"/>
      <c r="P16" s="307"/>
    </row>
    <row r="17" spans="1:25" ht="12.75" customHeight="1" x14ac:dyDescent="0.2">
      <c r="A17" s="405" t="s">
        <v>312</v>
      </c>
      <c r="B17" s="407" t="s">
        <v>77</v>
      </c>
      <c r="C17" s="407" t="s">
        <v>313</v>
      </c>
      <c r="D17" s="409" t="s">
        <v>314</v>
      </c>
      <c r="E17" s="409" t="s">
        <v>315</v>
      </c>
      <c r="F17" s="407" t="s">
        <v>316</v>
      </c>
      <c r="G17" s="407"/>
      <c r="H17" s="407"/>
      <c r="I17" s="407"/>
      <c r="J17" s="407"/>
      <c r="K17" s="407"/>
      <c r="L17" s="407" t="s">
        <v>317</v>
      </c>
      <c r="M17" s="407"/>
      <c r="N17" s="407"/>
      <c r="O17" s="407"/>
      <c r="P17" s="411"/>
    </row>
    <row r="18" spans="1:25" ht="78.75" x14ac:dyDescent="0.2">
      <c r="A18" s="406"/>
      <c r="B18" s="408"/>
      <c r="C18" s="408"/>
      <c r="D18" s="410"/>
      <c r="E18" s="410"/>
      <c r="F18" s="273" t="s">
        <v>318</v>
      </c>
      <c r="G18" s="273" t="s">
        <v>319</v>
      </c>
      <c r="H18" s="273" t="s">
        <v>320</v>
      </c>
      <c r="I18" s="273" t="s">
        <v>321</v>
      </c>
      <c r="J18" s="273" t="s">
        <v>322</v>
      </c>
      <c r="K18" s="273" t="s">
        <v>323</v>
      </c>
      <c r="L18" s="273" t="s">
        <v>324</v>
      </c>
      <c r="M18" s="273" t="s">
        <v>325</v>
      </c>
      <c r="N18" s="273" t="s">
        <v>326</v>
      </c>
      <c r="O18" s="273" t="s">
        <v>327</v>
      </c>
      <c r="P18" s="274" t="s">
        <v>328</v>
      </c>
    </row>
    <row r="19" spans="1:25" s="14" customFormat="1" ht="10.5" customHeight="1" thickBot="1" x14ac:dyDescent="0.25">
      <c r="A19" s="275">
        <v>1</v>
      </c>
      <c r="B19" s="276">
        <v>2</v>
      </c>
      <c r="C19" s="276">
        <v>3</v>
      </c>
      <c r="D19" s="276">
        <v>4</v>
      </c>
      <c r="E19" s="276">
        <v>5</v>
      </c>
      <c r="F19" s="163">
        <v>6</v>
      </c>
      <c r="G19" s="163">
        <v>7</v>
      </c>
      <c r="H19" s="163">
        <v>8</v>
      </c>
      <c r="I19" s="163">
        <v>9</v>
      </c>
      <c r="J19" s="163">
        <v>10</v>
      </c>
      <c r="K19" s="163">
        <v>11</v>
      </c>
      <c r="L19" s="163">
        <v>12</v>
      </c>
      <c r="M19" s="163">
        <v>13</v>
      </c>
      <c r="N19" s="163">
        <v>14</v>
      </c>
      <c r="O19" s="163">
        <v>15</v>
      </c>
      <c r="P19" s="277">
        <v>16</v>
      </c>
      <c r="Y19" s="15"/>
    </row>
    <row r="20" spans="1:25" s="8" customFormat="1" ht="16.5" customHeight="1" x14ac:dyDescent="0.25">
      <c r="A20" s="294"/>
      <c r="B20" s="295"/>
      <c r="C20" s="177" t="s">
        <v>369</v>
      </c>
      <c r="D20" s="171"/>
      <c r="E20" s="172"/>
      <c r="F20" s="172"/>
      <c r="G20" s="172"/>
      <c r="H20" s="172"/>
      <c r="I20" s="172"/>
      <c r="J20" s="331"/>
      <c r="K20" s="331"/>
      <c r="L20" s="331"/>
      <c r="M20" s="331"/>
      <c r="N20" s="331"/>
      <c r="O20" s="171"/>
      <c r="P20" s="181"/>
    </row>
    <row r="21" spans="1:25" ht="15" x14ac:dyDescent="0.25">
      <c r="A21" s="296" t="s">
        <v>13</v>
      </c>
      <c r="B21" s="288"/>
      <c r="C21" s="336" t="s">
        <v>258</v>
      </c>
      <c r="D21" s="242" t="s">
        <v>2</v>
      </c>
      <c r="E21" s="291">
        <v>64</v>
      </c>
      <c r="F21" s="241"/>
      <c r="G21" s="241"/>
      <c r="H21" s="332"/>
      <c r="I21" s="332"/>
      <c r="J21" s="332"/>
      <c r="K21" s="332"/>
      <c r="L21" s="332"/>
      <c r="M21" s="246"/>
      <c r="N21" s="246"/>
      <c r="O21" s="246"/>
      <c r="P21" s="262"/>
    </row>
    <row r="22" spans="1:25" ht="30.75" thickBot="1" x14ac:dyDescent="0.3">
      <c r="A22" s="315" t="s">
        <v>14</v>
      </c>
      <c r="B22" s="316"/>
      <c r="C22" s="339" t="s">
        <v>259</v>
      </c>
      <c r="D22" s="268" t="s">
        <v>2</v>
      </c>
      <c r="E22" s="318">
        <v>12</v>
      </c>
      <c r="F22" s="269"/>
      <c r="G22" s="269"/>
      <c r="H22" s="345"/>
      <c r="I22" s="345"/>
      <c r="J22" s="345"/>
      <c r="K22" s="345"/>
      <c r="L22" s="345"/>
      <c r="M22" s="303"/>
      <c r="N22" s="303"/>
      <c r="O22" s="303"/>
      <c r="P22" s="304"/>
    </row>
    <row r="23" spans="1:25" ht="15" x14ac:dyDescent="0.25">
      <c r="A23" s="206"/>
      <c r="B23" s="206"/>
      <c r="C23" s="419" t="s">
        <v>56</v>
      </c>
      <c r="D23" s="423"/>
      <c r="E23" s="423"/>
      <c r="F23" s="423"/>
      <c r="G23" s="423"/>
      <c r="H23" s="423"/>
      <c r="I23" s="423"/>
      <c r="J23" s="423"/>
      <c r="K23" s="423"/>
      <c r="L23" s="325"/>
      <c r="M23" s="173"/>
      <c r="N23" s="173"/>
      <c r="O23" s="173"/>
      <c r="P23" s="308"/>
      <c r="Q23" s="26"/>
    </row>
    <row r="24" spans="1:25" s="4" customFormat="1" ht="15" x14ac:dyDescent="0.25">
      <c r="A24" s="207"/>
      <c r="B24" s="207"/>
      <c r="C24" s="415" t="s">
        <v>73</v>
      </c>
      <c r="D24" s="424"/>
      <c r="E24" s="424"/>
      <c r="F24" s="424"/>
      <c r="G24" s="424"/>
      <c r="H24" s="424"/>
      <c r="I24" s="424"/>
      <c r="J24" s="424"/>
      <c r="K24" s="424"/>
      <c r="L24" s="346"/>
      <c r="M24" s="344"/>
      <c r="N24" s="344"/>
      <c r="O24" s="344"/>
      <c r="P24" s="347"/>
      <c r="Q24" s="24"/>
    </row>
    <row r="25" spans="1:25" ht="15.75" thickBot="1" x14ac:dyDescent="0.3">
      <c r="A25" s="210"/>
      <c r="B25" s="210"/>
      <c r="C25" s="415" t="s">
        <v>57</v>
      </c>
      <c r="D25" s="424"/>
      <c r="E25" s="424"/>
      <c r="F25" s="424"/>
      <c r="G25" s="424"/>
      <c r="H25" s="424"/>
      <c r="I25" s="424"/>
      <c r="J25" s="424"/>
      <c r="K25" s="424"/>
      <c r="L25" s="211"/>
      <c r="M25" s="213"/>
      <c r="N25" s="213"/>
      <c r="O25" s="213"/>
      <c r="P25" s="321"/>
    </row>
    <row r="26" spans="1:25" ht="17.25" customHeight="1" x14ac:dyDescent="0.2">
      <c r="C26" s="1"/>
      <c r="D26" s="60"/>
      <c r="E26" s="61"/>
      <c r="F26" s="77"/>
      <c r="G26" s="77"/>
      <c r="H26" s="64"/>
      <c r="I26" s="64"/>
      <c r="J26" s="65"/>
      <c r="K26" s="65"/>
      <c r="L26" s="65"/>
      <c r="N26" s="63"/>
      <c r="O26" s="63"/>
      <c r="P26" s="63"/>
    </row>
    <row r="27" spans="1:25" ht="15" x14ac:dyDescent="0.25">
      <c r="A27" s="220" t="s">
        <v>308</v>
      </c>
      <c r="B27" s="221"/>
      <c r="C27" s="222"/>
      <c r="D27" s="400"/>
      <c r="E27" s="400"/>
      <c r="F27" s="223"/>
      <c r="G27" s="223"/>
      <c r="H27" s="220" t="s">
        <v>277</v>
      </c>
      <c r="J27" s="401"/>
      <c r="K27" s="401"/>
      <c r="L27" s="401"/>
      <c r="M27" s="401"/>
      <c r="N27" s="401"/>
      <c r="O27" s="63"/>
      <c r="P27" s="63"/>
    </row>
    <row r="28" spans="1:25" ht="15" x14ac:dyDescent="0.2">
      <c r="A28" s="223"/>
      <c r="B28" s="226"/>
      <c r="C28" s="229" t="s">
        <v>309</v>
      </c>
      <c r="D28" s="228"/>
      <c r="E28" s="228"/>
      <c r="F28" s="226"/>
      <c r="G28" s="223"/>
      <c r="H28" s="223"/>
      <c r="I28" s="226"/>
      <c r="J28" s="402" t="s">
        <v>309</v>
      </c>
      <c r="K28" s="402"/>
      <c r="L28" s="402"/>
      <c r="M28" s="402"/>
      <c r="N28" s="402"/>
      <c r="O28" s="63"/>
      <c r="P28" s="63"/>
    </row>
    <row r="29" spans="1:25" x14ac:dyDescent="0.2">
      <c r="D29" s="76"/>
      <c r="E29" s="78"/>
      <c r="F29" s="77"/>
      <c r="G29" s="77"/>
      <c r="H29" s="77"/>
      <c r="I29" s="64"/>
      <c r="J29" s="64"/>
      <c r="K29" s="65"/>
      <c r="L29" s="65"/>
      <c r="M29" s="65"/>
      <c r="N29" s="65"/>
      <c r="O29" s="63"/>
      <c r="P29" s="63"/>
    </row>
    <row r="30" spans="1:25" x14ac:dyDescent="0.2">
      <c r="D30" s="76"/>
      <c r="E30" s="78"/>
      <c r="F30" s="77"/>
      <c r="G30" s="77"/>
      <c r="H30" s="77"/>
      <c r="I30" s="167" t="s">
        <v>348</v>
      </c>
      <c r="J30" s="166"/>
      <c r="K30" s="166" t="s">
        <v>349</v>
      </c>
      <c r="L30" s="166"/>
      <c r="M30" s="65"/>
      <c r="N30" s="65"/>
      <c r="O30" s="63"/>
      <c r="P30" s="63"/>
    </row>
    <row r="31" spans="1:25" x14ac:dyDescent="0.2">
      <c r="G31" s="77"/>
      <c r="H31" s="77"/>
      <c r="I31" s="64"/>
      <c r="J31" s="64"/>
      <c r="K31" s="63"/>
      <c r="L31" s="63"/>
      <c r="M31" s="65"/>
      <c r="N31" s="65"/>
      <c r="O31" s="63"/>
      <c r="P31" s="63"/>
    </row>
    <row r="32" spans="1:25" x14ac:dyDescent="0.2">
      <c r="G32" s="77"/>
      <c r="H32" s="77"/>
      <c r="I32" s="64"/>
      <c r="J32" s="64"/>
      <c r="K32" s="63"/>
      <c r="L32" s="63"/>
      <c r="M32" s="65"/>
      <c r="N32" s="65"/>
      <c r="O32" s="63"/>
      <c r="P32" s="63"/>
    </row>
    <row r="33" spans="7:16" x14ac:dyDescent="0.2">
      <c r="G33" s="77"/>
      <c r="H33" s="77"/>
      <c r="I33" s="64"/>
      <c r="J33" s="64"/>
      <c r="K33" s="63"/>
      <c r="L33" s="63"/>
      <c r="M33" s="65"/>
      <c r="N33" s="65"/>
      <c r="O33" s="63"/>
      <c r="P33" s="63"/>
    </row>
    <row r="34" spans="7:16" x14ac:dyDescent="0.2">
      <c r="G34" s="77"/>
      <c r="H34" s="77"/>
      <c r="I34" s="64"/>
      <c r="J34" s="64"/>
      <c r="K34" s="63"/>
      <c r="L34" s="63"/>
      <c r="M34" s="65"/>
      <c r="N34" s="65"/>
      <c r="O34" s="63"/>
      <c r="P34" s="63"/>
    </row>
    <row r="35" spans="7:16" x14ac:dyDescent="0.2">
      <c r="G35" s="77"/>
      <c r="H35" s="77"/>
      <c r="I35" s="64"/>
      <c r="J35" s="64"/>
      <c r="K35" s="65"/>
      <c r="L35" s="65"/>
      <c r="M35" s="65"/>
      <c r="N35" s="65"/>
      <c r="O35" s="63"/>
      <c r="P35" s="63"/>
    </row>
    <row r="36" spans="7:16" x14ac:dyDescent="0.2">
      <c r="G36" s="77"/>
      <c r="H36" s="77"/>
      <c r="I36" s="64"/>
      <c r="J36" s="64"/>
      <c r="K36" s="65"/>
      <c r="L36" s="65"/>
      <c r="M36" s="65"/>
      <c r="N36" s="65"/>
      <c r="O36" s="63"/>
      <c r="P36" s="63"/>
    </row>
    <row r="37" spans="7:16" x14ac:dyDescent="0.2">
      <c r="G37" s="77"/>
      <c r="H37" s="77"/>
      <c r="I37" s="64"/>
      <c r="J37" s="64"/>
      <c r="K37" s="65"/>
      <c r="L37" s="65"/>
      <c r="M37" s="65"/>
      <c r="N37" s="65"/>
      <c r="O37" s="63"/>
      <c r="P37" s="63"/>
    </row>
    <row r="38" spans="7:16" x14ac:dyDescent="0.2">
      <c r="G38" s="77"/>
      <c r="H38" s="77"/>
      <c r="I38" s="64"/>
      <c r="J38" s="64"/>
      <c r="K38" s="65"/>
      <c r="L38" s="65"/>
      <c r="M38" s="65"/>
      <c r="N38" s="65"/>
      <c r="O38" s="63"/>
      <c r="P38" s="63"/>
    </row>
    <row r="39" spans="7:16" x14ac:dyDescent="0.2">
      <c r="G39" s="77"/>
      <c r="H39" s="77"/>
      <c r="I39" s="64"/>
      <c r="J39" s="64"/>
      <c r="K39" s="65"/>
      <c r="L39" s="65"/>
      <c r="M39" s="65"/>
      <c r="N39" s="65"/>
      <c r="O39" s="63"/>
      <c r="P39" s="63"/>
    </row>
    <row r="40" spans="7:16" x14ac:dyDescent="0.2">
      <c r="G40" s="77"/>
      <c r="H40" s="77"/>
      <c r="I40" s="62"/>
      <c r="J40" s="77"/>
      <c r="K40" s="63"/>
      <c r="L40" s="63"/>
      <c r="M40" s="63"/>
      <c r="N40" s="63"/>
      <c r="O40" s="63"/>
      <c r="P40" s="63"/>
    </row>
    <row r="41" spans="7:16" x14ac:dyDescent="0.2">
      <c r="G41" s="77"/>
      <c r="H41" s="77"/>
      <c r="I41" s="62"/>
      <c r="J41" s="77"/>
      <c r="K41" s="63"/>
      <c r="L41" s="63"/>
      <c r="M41" s="63"/>
      <c r="N41" s="63"/>
      <c r="O41" s="63"/>
      <c r="P41" s="63"/>
    </row>
    <row r="42" spans="7:16" x14ac:dyDescent="0.2">
      <c r="G42" s="79"/>
      <c r="H42" s="79"/>
      <c r="I42" s="62"/>
      <c r="J42" s="62"/>
      <c r="K42" s="63"/>
      <c r="L42" s="63"/>
      <c r="M42" s="63"/>
      <c r="N42" s="63"/>
      <c r="O42" s="63"/>
      <c r="P42" s="63"/>
    </row>
    <row r="43" spans="7:16" x14ac:dyDescent="0.2">
      <c r="G43" s="77"/>
      <c r="H43" s="77"/>
      <c r="I43" s="64"/>
      <c r="J43" s="64"/>
      <c r="K43" s="65"/>
      <c r="L43" s="65"/>
      <c r="M43" s="65"/>
      <c r="N43" s="65"/>
      <c r="O43" s="63"/>
      <c r="P43" s="63"/>
    </row>
    <row r="44" spans="7:16" x14ac:dyDescent="0.2">
      <c r="G44" s="77"/>
      <c r="H44" s="77"/>
      <c r="I44" s="62"/>
      <c r="J44" s="77"/>
      <c r="K44" s="63"/>
      <c r="L44" s="63"/>
      <c r="M44" s="65"/>
      <c r="N44" s="65"/>
      <c r="O44" s="63"/>
      <c r="P44" s="63"/>
    </row>
    <row r="45" spans="7:16" x14ac:dyDescent="0.2">
      <c r="G45" s="77"/>
      <c r="H45" s="77"/>
      <c r="I45" s="62"/>
      <c r="J45" s="77"/>
      <c r="K45" s="63"/>
      <c r="L45" s="63"/>
      <c r="M45" s="65"/>
      <c r="N45" s="65"/>
      <c r="O45" s="63"/>
      <c r="P45" s="63"/>
    </row>
    <row r="46" spans="7:16" x14ac:dyDescent="0.2">
      <c r="G46" s="77"/>
      <c r="H46" s="77"/>
      <c r="I46" s="62"/>
      <c r="J46" s="77"/>
      <c r="K46" s="63"/>
      <c r="L46" s="63"/>
      <c r="M46" s="65"/>
      <c r="N46" s="65"/>
      <c r="O46" s="63"/>
      <c r="P46" s="63"/>
    </row>
    <row r="47" spans="7:16" x14ac:dyDescent="0.2">
      <c r="G47" s="77"/>
      <c r="H47" s="77"/>
      <c r="I47" s="62"/>
      <c r="J47" s="77"/>
      <c r="K47" s="63"/>
      <c r="L47" s="63"/>
      <c r="M47" s="65"/>
      <c r="N47" s="65"/>
      <c r="O47" s="63"/>
      <c r="P47" s="63"/>
    </row>
    <row r="48" spans="7:16" x14ac:dyDescent="0.2">
      <c r="G48" s="77"/>
      <c r="H48" s="77"/>
      <c r="I48" s="62"/>
      <c r="J48" s="77"/>
      <c r="K48" s="63"/>
      <c r="L48" s="63"/>
      <c r="M48" s="65"/>
      <c r="N48" s="65"/>
      <c r="O48" s="63"/>
      <c r="P48" s="63"/>
    </row>
    <row r="49" spans="7:16" x14ac:dyDescent="0.2">
      <c r="G49" s="77"/>
      <c r="H49" s="77"/>
      <c r="I49" s="64"/>
      <c r="J49" s="64"/>
      <c r="K49" s="63"/>
      <c r="L49" s="63"/>
      <c r="M49" s="65"/>
      <c r="N49" s="65"/>
      <c r="O49" s="63"/>
      <c r="P49" s="63"/>
    </row>
    <row r="50" spans="7:16" x14ac:dyDescent="0.2">
      <c r="G50" s="77"/>
      <c r="H50" s="77"/>
      <c r="I50" s="64"/>
      <c r="J50" s="64"/>
      <c r="K50" s="65"/>
      <c r="L50" s="65"/>
      <c r="M50" s="65"/>
      <c r="N50" s="65"/>
      <c r="O50" s="63"/>
      <c r="P50" s="63"/>
    </row>
    <row r="51" spans="7:16" x14ac:dyDescent="0.2">
      <c r="G51" s="77"/>
      <c r="H51" s="77"/>
      <c r="I51" s="64"/>
      <c r="J51" s="64"/>
      <c r="K51" s="65"/>
      <c r="L51" s="65"/>
      <c r="M51" s="65"/>
      <c r="N51" s="65"/>
      <c r="O51" s="63"/>
      <c r="P51" s="63"/>
    </row>
    <row r="52" spans="7:16" x14ac:dyDescent="0.2">
      <c r="G52" s="77"/>
      <c r="H52" s="77"/>
      <c r="I52" s="64"/>
      <c r="J52" s="64"/>
      <c r="K52" s="65"/>
      <c r="L52" s="65"/>
      <c r="M52" s="65"/>
      <c r="N52" s="65"/>
      <c r="O52" s="63"/>
      <c r="P52" s="63"/>
    </row>
    <row r="53" spans="7:16" x14ac:dyDescent="0.2">
      <c r="G53" s="77"/>
      <c r="H53" s="77"/>
      <c r="I53" s="64"/>
      <c r="J53" s="64"/>
      <c r="K53" s="65"/>
      <c r="L53" s="65"/>
      <c r="M53" s="65"/>
      <c r="N53" s="65"/>
      <c r="O53" s="63"/>
      <c r="P53" s="63"/>
    </row>
    <row r="54" spans="7:16" x14ac:dyDescent="0.2">
      <c r="G54" s="77"/>
      <c r="H54" s="77"/>
      <c r="I54" s="64"/>
      <c r="J54" s="64"/>
      <c r="K54" s="65"/>
      <c r="L54" s="65"/>
      <c r="M54" s="65"/>
      <c r="N54" s="65"/>
      <c r="O54" s="63"/>
      <c r="P54" s="63"/>
    </row>
    <row r="55" spans="7:16" x14ac:dyDescent="0.2">
      <c r="G55" s="77"/>
      <c r="H55" s="77"/>
      <c r="I55" s="62"/>
      <c r="J55" s="77"/>
      <c r="K55" s="63"/>
      <c r="L55" s="63"/>
      <c r="M55" s="63"/>
      <c r="N55" s="63"/>
      <c r="O55" s="63"/>
      <c r="P55" s="63"/>
    </row>
    <row r="56" spans="7:16" x14ac:dyDescent="0.2">
      <c r="G56" s="79"/>
      <c r="H56" s="79"/>
      <c r="I56" s="62"/>
      <c r="J56" s="62"/>
      <c r="K56" s="63"/>
      <c r="L56" s="63"/>
      <c r="M56" s="63"/>
      <c r="N56" s="63"/>
      <c r="O56" s="63"/>
      <c r="P56" s="63"/>
    </row>
    <row r="57" spans="7:16" x14ac:dyDescent="0.2">
      <c r="G57" s="77"/>
      <c r="H57" s="77"/>
      <c r="I57" s="64"/>
      <c r="J57" s="64"/>
      <c r="K57" s="63"/>
      <c r="L57" s="63"/>
      <c r="M57" s="65"/>
      <c r="N57" s="65"/>
      <c r="O57" s="63"/>
      <c r="P57" s="63"/>
    </row>
    <row r="58" spans="7:16" x14ac:dyDescent="0.2"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7:16" x14ac:dyDescent="0.2">
      <c r="G59" s="77"/>
      <c r="H59" s="77"/>
      <c r="I59" s="77"/>
      <c r="J59" s="77"/>
      <c r="K59" s="77"/>
      <c r="L59" s="77"/>
      <c r="M59" s="77"/>
      <c r="N59" s="77"/>
      <c r="O59" s="77"/>
      <c r="P59" s="77"/>
    </row>
  </sheetData>
  <mergeCells count="20">
    <mergeCell ref="C24:K24"/>
    <mergeCell ref="C25:K25"/>
    <mergeCell ref="D27:E27"/>
    <mergeCell ref="J27:N27"/>
    <mergeCell ref="J28:N28"/>
    <mergeCell ref="A4:P4"/>
    <mergeCell ref="A5:P5"/>
    <mergeCell ref="A6:P6"/>
    <mergeCell ref="A7:P7"/>
    <mergeCell ref="D9:P9"/>
    <mergeCell ref="C23:K23"/>
    <mergeCell ref="A13:P13"/>
    <mergeCell ref="A14:P14"/>
    <mergeCell ref="A17:A18"/>
    <mergeCell ref="B17:B18"/>
    <mergeCell ref="C17:C18"/>
    <mergeCell ref="D17:D18"/>
    <mergeCell ref="E17:E18"/>
    <mergeCell ref="F17:K17"/>
    <mergeCell ref="L17:P17"/>
  </mergeCells>
  <pageMargins left="0.7" right="0.7" top="0.75" bottom="0.75" header="0.3" footer="0.3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topLeftCell="A16" zoomScaleNormal="100" workbookViewId="0">
      <selection activeCell="E36" sqref="E36"/>
    </sheetView>
  </sheetViews>
  <sheetFormatPr defaultRowHeight="12.75" x14ac:dyDescent="0.2"/>
  <cols>
    <col min="1" max="1" width="6" style="76" customWidth="1"/>
    <col min="2" max="2" width="5.140625" style="76" customWidth="1"/>
    <col min="3" max="3" width="44" style="76" customWidth="1"/>
    <col min="4" max="4" width="7.7109375" style="1" customWidth="1"/>
    <col min="5" max="5" width="9" style="60" customWidth="1"/>
    <col min="6" max="6" width="6.7109375" style="61" customWidth="1"/>
    <col min="7" max="7" width="7.42578125" style="1" customWidth="1"/>
    <col min="8" max="8" width="9.7109375" style="1" customWidth="1"/>
    <col min="9" max="9" width="8.7109375" style="76" customWidth="1"/>
    <col min="10" max="10" width="9.42578125" style="76" customWidth="1"/>
    <col min="11" max="11" width="11.140625" style="76" customWidth="1"/>
    <col min="12" max="12" width="10.140625" style="76" customWidth="1"/>
    <col min="13" max="13" width="10.7109375" style="76" customWidth="1"/>
    <col min="14" max="14" width="10.5703125" style="76" customWidth="1"/>
    <col min="15" max="15" width="10.85546875" style="76" customWidth="1"/>
    <col min="16" max="16" width="12.7109375" style="76" customWidth="1"/>
    <col min="17" max="17" width="9.140625" style="76"/>
    <col min="18" max="18" width="11.140625" style="76" customWidth="1"/>
    <col min="19" max="16384" width="9.140625" style="76"/>
  </cols>
  <sheetData>
    <row r="1" spans="1:16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 t="s">
        <v>287</v>
      </c>
    </row>
    <row r="2" spans="1:16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21" t="s">
        <v>299</v>
      </c>
    </row>
    <row r="3" spans="1:16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21" t="s">
        <v>288</v>
      </c>
    </row>
    <row r="4" spans="1:16" ht="18.75" x14ac:dyDescent="0.3">
      <c r="A4" s="394" t="s">
        <v>289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ht="14.25" x14ac:dyDescent="0.2">
      <c r="A5" s="395" t="s">
        <v>290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16" ht="15" x14ac:dyDescent="0.2">
      <c r="A6" s="396" t="s">
        <v>330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ht="15" x14ac:dyDescent="0.2">
      <c r="A7" s="397" t="s">
        <v>300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6" ht="15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278"/>
      <c r="L8" s="128"/>
      <c r="M8" s="128"/>
      <c r="N8" s="128"/>
      <c r="O8" s="128"/>
      <c r="P8" s="283"/>
    </row>
    <row r="9" spans="1:16" ht="15" x14ac:dyDescent="0.2">
      <c r="A9" s="127"/>
      <c r="B9" s="127"/>
      <c r="C9" s="284" t="s">
        <v>291</v>
      </c>
      <c r="D9" s="398" t="s">
        <v>330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ht="15" x14ac:dyDescent="0.2">
      <c r="A10" s="127"/>
      <c r="B10" s="127"/>
      <c r="C10" s="284" t="s">
        <v>292</v>
      </c>
      <c r="D10" s="127" t="s">
        <v>331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6"/>
    </row>
    <row r="11" spans="1:16" ht="15" x14ac:dyDescent="0.2">
      <c r="A11" s="127"/>
      <c r="B11" s="127"/>
      <c r="C11" s="284" t="s">
        <v>293</v>
      </c>
      <c r="D11" s="129"/>
      <c r="E11" s="285"/>
      <c r="F11" s="285"/>
      <c r="G11" s="285"/>
      <c r="H11" s="285"/>
      <c r="I11" s="127"/>
      <c r="J11" s="127"/>
      <c r="K11" s="127"/>
      <c r="L11" s="127"/>
      <c r="M11" s="127"/>
      <c r="N11" s="127"/>
      <c r="O11" s="127"/>
      <c r="P11" s="126"/>
    </row>
    <row r="12" spans="1:16" ht="15" x14ac:dyDescent="0.2">
      <c r="A12" s="127"/>
      <c r="B12" s="127"/>
      <c r="C12" s="284" t="s">
        <v>294</v>
      </c>
      <c r="D12" s="127" t="s">
        <v>301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6"/>
    </row>
    <row r="13" spans="1:16" ht="16.5" x14ac:dyDescent="0.2">
      <c r="A13" s="403" t="s">
        <v>370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</row>
    <row r="14" spans="1:16" ht="19.5" x14ac:dyDescent="0.2">
      <c r="A14" s="404" t="s">
        <v>260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</row>
    <row r="15" spans="1:16" ht="16.5" customHeight="1" x14ac:dyDescent="0.2">
      <c r="A15" s="281" t="s">
        <v>333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 t="s">
        <v>298</v>
      </c>
      <c r="O15" s="286"/>
      <c r="P15" s="287"/>
    </row>
    <row r="16" spans="1:16" ht="16.5" customHeight="1" thickBot="1" x14ac:dyDescent="0.25">
      <c r="A16" s="281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286"/>
      <c r="P16" s="307"/>
    </row>
    <row r="17" spans="1:16" ht="16.5" customHeight="1" x14ac:dyDescent="0.2">
      <c r="A17" s="405" t="s">
        <v>312</v>
      </c>
      <c r="B17" s="407" t="s">
        <v>77</v>
      </c>
      <c r="C17" s="407" t="s">
        <v>313</v>
      </c>
      <c r="D17" s="409" t="s">
        <v>314</v>
      </c>
      <c r="E17" s="409" t="s">
        <v>315</v>
      </c>
      <c r="F17" s="407" t="s">
        <v>316</v>
      </c>
      <c r="G17" s="407"/>
      <c r="H17" s="407"/>
      <c r="I17" s="407"/>
      <c r="J17" s="407"/>
      <c r="K17" s="407"/>
      <c r="L17" s="407" t="s">
        <v>317</v>
      </c>
      <c r="M17" s="407"/>
      <c r="N17" s="407"/>
      <c r="O17" s="407"/>
      <c r="P17" s="411"/>
    </row>
    <row r="18" spans="1:16" ht="63" customHeight="1" x14ac:dyDescent="0.2">
      <c r="A18" s="406"/>
      <c r="B18" s="408"/>
      <c r="C18" s="408"/>
      <c r="D18" s="410"/>
      <c r="E18" s="410"/>
      <c r="F18" s="273" t="s">
        <v>318</v>
      </c>
      <c r="G18" s="273" t="s">
        <v>319</v>
      </c>
      <c r="H18" s="273" t="s">
        <v>320</v>
      </c>
      <c r="I18" s="273" t="s">
        <v>321</v>
      </c>
      <c r="J18" s="273" t="s">
        <v>322</v>
      </c>
      <c r="K18" s="273" t="s">
        <v>323</v>
      </c>
      <c r="L18" s="273" t="s">
        <v>324</v>
      </c>
      <c r="M18" s="273" t="s">
        <v>325</v>
      </c>
      <c r="N18" s="273" t="s">
        <v>326</v>
      </c>
      <c r="O18" s="273" t="s">
        <v>327</v>
      </c>
      <c r="P18" s="274" t="s">
        <v>328</v>
      </c>
    </row>
    <row r="19" spans="1:16" ht="16.5" customHeight="1" thickBot="1" x14ac:dyDescent="0.25">
      <c r="A19" s="275">
        <v>1</v>
      </c>
      <c r="B19" s="276">
        <v>2</v>
      </c>
      <c r="C19" s="276">
        <v>3</v>
      </c>
      <c r="D19" s="276">
        <v>4</v>
      </c>
      <c r="E19" s="276">
        <v>5</v>
      </c>
      <c r="F19" s="163">
        <v>6</v>
      </c>
      <c r="G19" s="163">
        <v>7</v>
      </c>
      <c r="H19" s="163">
        <v>8</v>
      </c>
      <c r="I19" s="163">
        <v>9</v>
      </c>
      <c r="J19" s="163">
        <v>10</v>
      </c>
      <c r="K19" s="163">
        <v>11</v>
      </c>
      <c r="L19" s="163">
        <v>12</v>
      </c>
      <c r="M19" s="163">
        <v>13</v>
      </c>
      <c r="N19" s="163">
        <v>14</v>
      </c>
      <c r="O19" s="163">
        <v>15</v>
      </c>
      <c r="P19" s="277">
        <v>16</v>
      </c>
    </row>
    <row r="20" spans="1:16" s="7" customFormat="1" ht="15" x14ac:dyDescent="0.2">
      <c r="A20" s="358"/>
      <c r="B20" s="359"/>
      <c r="C20" s="359" t="s">
        <v>371</v>
      </c>
      <c r="D20" s="360"/>
      <c r="E20" s="361"/>
      <c r="F20" s="362"/>
      <c r="G20" s="362"/>
      <c r="H20" s="179"/>
      <c r="I20" s="179"/>
      <c r="J20" s="179"/>
      <c r="K20" s="362"/>
      <c r="L20" s="363"/>
      <c r="M20" s="179"/>
      <c r="N20" s="179"/>
      <c r="O20" s="179"/>
      <c r="P20" s="364"/>
    </row>
    <row r="21" spans="1:16" s="7" customFormat="1" ht="15" x14ac:dyDescent="0.25">
      <c r="A21" s="296" t="s">
        <v>13</v>
      </c>
      <c r="B21" s="352"/>
      <c r="C21" s="353" t="s">
        <v>261</v>
      </c>
      <c r="D21" s="242" t="s">
        <v>3</v>
      </c>
      <c r="E21" s="291">
        <v>30</v>
      </c>
      <c r="F21" s="241"/>
      <c r="G21" s="241"/>
      <c r="H21" s="245"/>
      <c r="I21" s="245"/>
      <c r="J21" s="332"/>
      <c r="K21" s="332"/>
      <c r="L21" s="332"/>
      <c r="M21" s="246"/>
      <c r="N21" s="246"/>
      <c r="O21" s="246"/>
      <c r="P21" s="262"/>
    </row>
    <row r="22" spans="1:16" s="7" customFormat="1" ht="15" x14ac:dyDescent="0.2">
      <c r="A22" s="365"/>
      <c r="B22" s="348"/>
      <c r="C22" s="348" t="s">
        <v>372</v>
      </c>
      <c r="D22" s="354"/>
      <c r="E22" s="351"/>
      <c r="F22" s="349"/>
      <c r="G22" s="349"/>
      <c r="H22" s="240"/>
      <c r="I22" s="240"/>
      <c r="J22" s="240"/>
      <c r="K22" s="349"/>
      <c r="L22" s="350"/>
      <c r="M22" s="240"/>
      <c r="N22" s="240"/>
      <c r="O22" s="240"/>
      <c r="P22" s="366"/>
    </row>
    <row r="23" spans="1:16" s="8" customFormat="1" ht="15" x14ac:dyDescent="0.25">
      <c r="A23" s="296" t="s">
        <v>19</v>
      </c>
      <c r="B23" s="288"/>
      <c r="C23" s="230" t="s">
        <v>262</v>
      </c>
      <c r="D23" s="242" t="s">
        <v>2</v>
      </c>
      <c r="E23" s="327">
        <v>1</v>
      </c>
      <c r="F23" s="241"/>
      <c r="G23" s="241"/>
      <c r="H23" s="245"/>
      <c r="I23" s="245"/>
      <c r="J23" s="246"/>
      <c r="K23" s="246"/>
      <c r="L23" s="332"/>
      <c r="M23" s="246"/>
      <c r="N23" s="246"/>
      <c r="O23" s="246"/>
      <c r="P23" s="262"/>
    </row>
    <row r="24" spans="1:16" s="8" customFormat="1" ht="30" x14ac:dyDescent="0.25">
      <c r="A24" s="296"/>
      <c r="B24" s="288"/>
      <c r="C24" s="355" t="s">
        <v>473</v>
      </c>
      <c r="D24" s="242" t="s">
        <v>2</v>
      </c>
      <c r="E24" s="327">
        <v>1</v>
      </c>
      <c r="F24" s="241"/>
      <c r="G24" s="241"/>
      <c r="H24" s="245"/>
      <c r="I24" s="245"/>
      <c r="J24" s="246"/>
      <c r="K24" s="246"/>
      <c r="L24" s="332"/>
      <c r="M24" s="246"/>
      <c r="N24" s="246"/>
      <c r="O24" s="246"/>
      <c r="P24" s="262"/>
    </row>
    <row r="25" spans="1:16" s="8" customFormat="1" ht="15" x14ac:dyDescent="0.25">
      <c r="A25" s="296"/>
      <c r="B25" s="288"/>
      <c r="C25" s="355" t="s">
        <v>263</v>
      </c>
      <c r="D25" s="242" t="s">
        <v>253</v>
      </c>
      <c r="E25" s="327">
        <v>1</v>
      </c>
      <c r="F25" s="241"/>
      <c r="G25" s="241"/>
      <c r="H25" s="245"/>
      <c r="I25" s="245"/>
      <c r="J25" s="246"/>
      <c r="K25" s="246"/>
      <c r="L25" s="332"/>
      <c r="M25" s="246"/>
      <c r="N25" s="246"/>
      <c r="O25" s="246"/>
      <c r="P25" s="262"/>
    </row>
    <row r="26" spans="1:16" s="8" customFormat="1" ht="15" x14ac:dyDescent="0.25">
      <c r="A26" s="296" t="s">
        <v>20</v>
      </c>
      <c r="B26" s="288"/>
      <c r="C26" s="353" t="s">
        <v>390</v>
      </c>
      <c r="D26" s="242" t="s">
        <v>3</v>
      </c>
      <c r="E26" s="327">
        <v>65</v>
      </c>
      <c r="F26" s="241"/>
      <c r="G26" s="241"/>
      <c r="H26" s="245"/>
      <c r="I26" s="245"/>
      <c r="J26" s="246"/>
      <c r="K26" s="246"/>
      <c r="L26" s="332"/>
      <c r="M26" s="246"/>
      <c r="N26" s="246"/>
      <c r="O26" s="246"/>
      <c r="P26" s="262"/>
    </row>
    <row r="27" spans="1:16" s="8" customFormat="1" ht="15" x14ac:dyDescent="0.25">
      <c r="A27" s="296"/>
      <c r="B27" s="288"/>
      <c r="C27" s="355" t="s">
        <v>264</v>
      </c>
      <c r="D27" s="242" t="s">
        <v>3</v>
      </c>
      <c r="E27" s="327">
        <v>65</v>
      </c>
      <c r="F27" s="241"/>
      <c r="G27" s="241"/>
      <c r="H27" s="245"/>
      <c r="I27" s="245"/>
      <c r="J27" s="246"/>
      <c r="K27" s="246"/>
      <c r="L27" s="332"/>
      <c r="M27" s="246"/>
      <c r="N27" s="246"/>
      <c r="O27" s="246"/>
      <c r="P27" s="262"/>
    </row>
    <row r="28" spans="1:16" s="8" customFormat="1" ht="15" x14ac:dyDescent="0.25">
      <c r="A28" s="296"/>
      <c r="B28" s="288"/>
      <c r="C28" s="355" t="s">
        <v>265</v>
      </c>
      <c r="D28" s="356" t="s">
        <v>266</v>
      </c>
      <c r="E28" s="356">
        <v>16</v>
      </c>
      <c r="F28" s="241"/>
      <c r="G28" s="241"/>
      <c r="H28" s="245"/>
      <c r="I28" s="245"/>
      <c r="J28" s="332"/>
      <c r="K28" s="332"/>
      <c r="L28" s="332"/>
      <c r="M28" s="246"/>
      <c r="N28" s="246"/>
      <c r="O28" s="246"/>
      <c r="P28" s="262"/>
    </row>
    <row r="29" spans="1:16" ht="15" x14ac:dyDescent="0.25">
      <c r="A29" s="296"/>
      <c r="B29" s="288"/>
      <c r="C29" s="355" t="s">
        <v>267</v>
      </c>
      <c r="D29" s="356" t="s">
        <v>266</v>
      </c>
      <c r="E29" s="356">
        <v>40</v>
      </c>
      <c r="F29" s="241"/>
      <c r="G29" s="241"/>
      <c r="H29" s="245"/>
      <c r="I29" s="245"/>
      <c r="J29" s="332"/>
      <c r="K29" s="332"/>
      <c r="L29" s="332"/>
      <c r="M29" s="246"/>
      <c r="N29" s="246"/>
      <c r="O29" s="246"/>
      <c r="P29" s="262"/>
    </row>
    <row r="30" spans="1:16" ht="15" x14ac:dyDescent="0.25">
      <c r="A30" s="296" t="s">
        <v>21</v>
      </c>
      <c r="B30" s="288"/>
      <c r="C30" s="353" t="s">
        <v>268</v>
      </c>
      <c r="D30" s="242" t="s">
        <v>3</v>
      </c>
      <c r="E30" s="291">
        <v>30</v>
      </c>
      <c r="F30" s="241"/>
      <c r="G30" s="241"/>
      <c r="H30" s="245"/>
      <c r="I30" s="245"/>
      <c r="J30" s="332"/>
      <c r="K30" s="332"/>
      <c r="L30" s="332"/>
      <c r="M30" s="246"/>
      <c r="N30" s="246"/>
      <c r="O30" s="246"/>
      <c r="P30" s="262"/>
    </row>
    <row r="31" spans="1:16" s="4" customFormat="1" ht="15" x14ac:dyDescent="0.25">
      <c r="A31" s="296"/>
      <c r="B31" s="288"/>
      <c r="C31" s="355" t="s">
        <v>269</v>
      </c>
      <c r="D31" s="242" t="s">
        <v>3</v>
      </c>
      <c r="E31" s="291">
        <v>30</v>
      </c>
      <c r="F31" s="241"/>
      <c r="G31" s="241"/>
      <c r="H31" s="245"/>
      <c r="I31" s="245"/>
      <c r="J31" s="332"/>
      <c r="K31" s="332"/>
      <c r="L31" s="332"/>
      <c r="M31" s="246"/>
      <c r="N31" s="246"/>
      <c r="O31" s="246"/>
      <c r="P31" s="262"/>
    </row>
    <row r="32" spans="1:16" ht="15" x14ac:dyDescent="0.25">
      <c r="A32" s="296" t="s">
        <v>30</v>
      </c>
      <c r="B32" s="288"/>
      <c r="C32" s="336" t="s">
        <v>270</v>
      </c>
      <c r="D32" s="242" t="s">
        <v>2</v>
      </c>
      <c r="E32" s="291">
        <v>7</v>
      </c>
      <c r="F32" s="241"/>
      <c r="G32" s="241"/>
      <c r="H32" s="245"/>
      <c r="I32" s="245"/>
      <c r="J32" s="332"/>
      <c r="K32" s="332"/>
      <c r="L32" s="332"/>
      <c r="M32" s="246"/>
      <c r="N32" s="246"/>
      <c r="O32" s="246"/>
      <c r="P32" s="262"/>
    </row>
    <row r="33" spans="1:18" ht="30" x14ac:dyDescent="0.25">
      <c r="A33" s="296"/>
      <c r="B33" s="288"/>
      <c r="C33" s="355" t="s">
        <v>271</v>
      </c>
      <c r="D33" s="242" t="s">
        <v>2</v>
      </c>
      <c r="E33" s="291">
        <v>7</v>
      </c>
      <c r="F33" s="241"/>
      <c r="G33" s="241"/>
      <c r="H33" s="245"/>
      <c r="I33" s="245"/>
      <c r="J33" s="332"/>
      <c r="K33" s="332"/>
      <c r="L33" s="332"/>
      <c r="M33" s="246"/>
      <c r="N33" s="246"/>
      <c r="O33" s="246"/>
      <c r="P33" s="262"/>
    </row>
    <row r="34" spans="1:18" ht="15" x14ac:dyDescent="0.25">
      <c r="A34" s="296"/>
      <c r="B34" s="288"/>
      <c r="C34" s="355" t="s">
        <v>272</v>
      </c>
      <c r="D34" s="242" t="s">
        <v>2</v>
      </c>
      <c r="E34" s="291">
        <v>2</v>
      </c>
      <c r="F34" s="241"/>
      <c r="G34" s="241"/>
      <c r="H34" s="245"/>
      <c r="I34" s="245"/>
      <c r="J34" s="332"/>
      <c r="K34" s="332"/>
      <c r="L34" s="332"/>
      <c r="M34" s="246"/>
      <c r="N34" s="246"/>
      <c r="O34" s="246"/>
      <c r="P34" s="262"/>
    </row>
    <row r="35" spans="1:18" ht="15" x14ac:dyDescent="0.25">
      <c r="A35" s="296"/>
      <c r="B35" s="288"/>
      <c r="C35" s="355" t="s">
        <v>395</v>
      </c>
      <c r="D35" s="242" t="s">
        <v>2</v>
      </c>
      <c r="E35" s="291">
        <v>7</v>
      </c>
      <c r="F35" s="333"/>
      <c r="G35" s="333"/>
      <c r="H35" s="357"/>
      <c r="I35" s="357"/>
      <c r="J35" s="332"/>
      <c r="K35" s="332"/>
      <c r="L35" s="332"/>
      <c r="M35" s="246"/>
      <c r="N35" s="246"/>
      <c r="O35" s="246"/>
      <c r="P35" s="262"/>
    </row>
    <row r="36" spans="1:18" ht="15" x14ac:dyDescent="0.25">
      <c r="A36" s="296" t="s">
        <v>97</v>
      </c>
      <c r="B36" s="288"/>
      <c r="C36" s="244" t="s">
        <v>273</v>
      </c>
      <c r="D36" s="242" t="s">
        <v>253</v>
      </c>
      <c r="E36" s="291">
        <v>1</v>
      </c>
      <c r="F36" s="241"/>
      <c r="G36" s="241"/>
      <c r="H36" s="245"/>
      <c r="I36" s="245"/>
      <c r="J36" s="332"/>
      <c r="K36" s="332"/>
      <c r="L36" s="332"/>
      <c r="M36" s="246"/>
      <c r="N36" s="246"/>
      <c r="O36" s="246"/>
      <c r="P36" s="262"/>
    </row>
    <row r="37" spans="1:18" ht="15" x14ac:dyDescent="0.25">
      <c r="A37" s="296" t="s">
        <v>250</v>
      </c>
      <c r="B37" s="288"/>
      <c r="C37" s="244" t="s">
        <v>274</v>
      </c>
      <c r="D37" s="242" t="s">
        <v>253</v>
      </c>
      <c r="E37" s="291">
        <v>1</v>
      </c>
      <c r="F37" s="241"/>
      <c r="G37" s="241"/>
      <c r="H37" s="245"/>
      <c r="I37" s="245"/>
      <c r="J37" s="332"/>
      <c r="K37" s="332"/>
      <c r="L37" s="332"/>
      <c r="M37" s="246"/>
      <c r="N37" s="246"/>
      <c r="O37" s="246"/>
      <c r="P37" s="262"/>
    </row>
    <row r="38" spans="1:18" s="4" customFormat="1" ht="30" x14ac:dyDescent="0.25">
      <c r="A38" s="296"/>
      <c r="B38" s="288"/>
      <c r="C38" s="251" t="s">
        <v>474</v>
      </c>
      <c r="D38" s="242" t="s">
        <v>2</v>
      </c>
      <c r="E38" s="291">
        <v>1</v>
      </c>
      <c r="F38" s="241"/>
      <c r="G38" s="241"/>
      <c r="H38" s="245"/>
      <c r="I38" s="245"/>
      <c r="J38" s="290"/>
      <c r="K38" s="332"/>
      <c r="L38" s="332"/>
      <c r="M38" s="246"/>
      <c r="N38" s="246"/>
      <c r="O38" s="246"/>
      <c r="P38" s="262"/>
    </row>
    <row r="39" spans="1:18" ht="15" x14ac:dyDescent="0.25">
      <c r="A39" s="296" t="s">
        <v>251</v>
      </c>
      <c r="B39" s="288"/>
      <c r="C39" s="244" t="s">
        <v>275</v>
      </c>
      <c r="D39" s="242" t="s">
        <v>253</v>
      </c>
      <c r="E39" s="291">
        <v>1</v>
      </c>
      <c r="F39" s="241"/>
      <c r="G39" s="241"/>
      <c r="H39" s="245"/>
      <c r="I39" s="245"/>
      <c r="J39" s="332"/>
      <c r="K39" s="332"/>
      <c r="L39" s="332"/>
      <c r="M39" s="246"/>
      <c r="N39" s="246"/>
      <c r="O39" s="246"/>
      <c r="P39" s="262"/>
    </row>
    <row r="40" spans="1:18" ht="15.75" thickBot="1" x14ac:dyDescent="0.3">
      <c r="A40" s="315"/>
      <c r="B40" s="316"/>
      <c r="C40" s="301" t="s">
        <v>276</v>
      </c>
      <c r="D40" s="268" t="s">
        <v>253</v>
      </c>
      <c r="E40" s="318">
        <v>1</v>
      </c>
      <c r="F40" s="269"/>
      <c r="G40" s="269"/>
      <c r="H40" s="270"/>
      <c r="I40" s="270"/>
      <c r="J40" s="302"/>
      <c r="K40" s="345"/>
      <c r="L40" s="345"/>
      <c r="M40" s="303"/>
      <c r="N40" s="303"/>
      <c r="O40" s="303"/>
      <c r="P40" s="304"/>
    </row>
    <row r="41" spans="1:18" ht="15" x14ac:dyDescent="0.25">
      <c r="A41" s="206"/>
      <c r="B41" s="206"/>
      <c r="C41" s="419" t="s">
        <v>56</v>
      </c>
      <c r="D41" s="423"/>
      <c r="E41" s="423"/>
      <c r="F41" s="423"/>
      <c r="G41" s="423"/>
      <c r="H41" s="423"/>
      <c r="I41" s="423"/>
      <c r="J41" s="423"/>
      <c r="K41" s="423"/>
      <c r="L41" s="322"/>
      <c r="M41" s="174"/>
      <c r="N41" s="174"/>
      <c r="O41" s="174"/>
      <c r="P41" s="175"/>
      <c r="Q41" s="27"/>
      <c r="R41" s="26"/>
    </row>
    <row r="42" spans="1:18" s="4" customFormat="1" ht="15" x14ac:dyDescent="0.25">
      <c r="A42" s="207"/>
      <c r="B42" s="207"/>
      <c r="C42" s="415" t="s">
        <v>73</v>
      </c>
      <c r="D42" s="424"/>
      <c r="E42" s="424"/>
      <c r="F42" s="424"/>
      <c r="G42" s="424"/>
      <c r="H42" s="424"/>
      <c r="I42" s="424"/>
      <c r="J42" s="424"/>
      <c r="K42" s="424"/>
      <c r="L42" s="323"/>
      <c r="M42" s="208"/>
      <c r="N42" s="208"/>
      <c r="O42" s="208"/>
      <c r="P42" s="341"/>
      <c r="Q42" s="76"/>
      <c r="R42" s="24"/>
    </row>
    <row r="43" spans="1:18" ht="15.75" thickBot="1" x14ac:dyDescent="0.3">
      <c r="A43" s="210"/>
      <c r="B43" s="210"/>
      <c r="C43" s="415" t="s">
        <v>57</v>
      </c>
      <c r="D43" s="424"/>
      <c r="E43" s="424"/>
      <c r="F43" s="424"/>
      <c r="G43" s="424"/>
      <c r="H43" s="424"/>
      <c r="I43" s="424"/>
      <c r="J43" s="424"/>
      <c r="K43" s="424"/>
      <c r="L43" s="211"/>
      <c r="M43" s="213"/>
      <c r="N43" s="213"/>
      <c r="O43" s="213"/>
      <c r="P43" s="214"/>
    </row>
    <row r="44" spans="1:18" ht="14.25" x14ac:dyDescent="0.2">
      <c r="C44" s="158"/>
      <c r="D44" s="72"/>
      <c r="E44" s="73"/>
      <c r="F44" s="76"/>
      <c r="G44" s="76"/>
      <c r="H44" s="76"/>
      <c r="M44" s="66"/>
      <c r="N44" s="66"/>
      <c r="O44" s="66"/>
      <c r="P44" s="71"/>
    </row>
    <row r="45" spans="1:18" ht="15" x14ac:dyDescent="0.25">
      <c r="A45" s="220" t="s">
        <v>308</v>
      </c>
      <c r="B45" s="221"/>
      <c r="C45" s="222"/>
      <c r="D45" s="400"/>
      <c r="E45" s="400"/>
      <c r="F45" s="223"/>
      <c r="G45" s="223"/>
      <c r="H45" s="220" t="s">
        <v>277</v>
      </c>
      <c r="J45" s="401"/>
      <c r="K45" s="401"/>
      <c r="L45" s="401"/>
      <c r="M45" s="401"/>
      <c r="N45" s="401"/>
      <c r="O45" s="63"/>
      <c r="P45" s="63"/>
    </row>
    <row r="46" spans="1:18" ht="15" x14ac:dyDescent="0.2">
      <c r="A46" s="223"/>
      <c r="B46" s="226"/>
      <c r="C46" s="229" t="s">
        <v>309</v>
      </c>
      <c r="D46" s="228"/>
      <c r="E46" s="228"/>
      <c r="F46" s="226"/>
      <c r="G46" s="223"/>
      <c r="H46" s="223"/>
      <c r="I46" s="226"/>
      <c r="J46" s="402" t="s">
        <v>309</v>
      </c>
      <c r="K46" s="402"/>
      <c r="L46" s="402"/>
      <c r="M46" s="402"/>
      <c r="N46" s="402"/>
      <c r="O46" s="63"/>
      <c r="P46" s="63"/>
    </row>
    <row r="47" spans="1:18" x14ac:dyDescent="0.2">
      <c r="D47" s="76"/>
      <c r="E47" s="78"/>
      <c r="F47" s="77"/>
      <c r="G47" s="77"/>
      <c r="H47" s="77"/>
      <c r="I47" s="64"/>
      <c r="J47" s="64"/>
      <c r="K47" s="65"/>
      <c r="L47" s="65"/>
      <c r="M47" s="65"/>
      <c r="N47" s="65"/>
      <c r="O47" s="63"/>
      <c r="P47" s="63"/>
    </row>
    <row r="48" spans="1:18" x14ac:dyDescent="0.2">
      <c r="D48" s="76"/>
      <c r="E48" s="78"/>
      <c r="F48" s="77"/>
      <c r="G48" s="77"/>
      <c r="H48" s="77"/>
      <c r="I48" s="167" t="s">
        <v>348</v>
      </c>
      <c r="J48" s="166"/>
      <c r="K48" s="166" t="s">
        <v>349</v>
      </c>
      <c r="L48" s="166"/>
      <c r="M48" s="65"/>
      <c r="N48" s="65"/>
      <c r="O48" s="63"/>
      <c r="P48" s="63"/>
    </row>
    <row r="49" spans="7:16" x14ac:dyDescent="0.2">
      <c r="G49" s="77"/>
      <c r="H49" s="77"/>
      <c r="I49" s="64"/>
      <c r="J49" s="64"/>
      <c r="K49" s="65"/>
      <c r="L49" s="65"/>
      <c r="M49" s="65"/>
      <c r="N49" s="65"/>
      <c r="O49" s="63"/>
      <c r="P49" s="63"/>
    </row>
    <row r="50" spans="7:16" x14ac:dyDescent="0.2">
      <c r="G50" s="77"/>
      <c r="H50" s="77"/>
      <c r="I50" s="64"/>
      <c r="J50" s="64"/>
      <c r="K50" s="63"/>
      <c r="L50" s="63"/>
      <c r="M50" s="65"/>
      <c r="N50" s="65"/>
      <c r="O50" s="63"/>
      <c r="P50" s="63"/>
    </row>
    <row r="51" spans="7:16" x14ac:dyDescent="0.2">
      <c r="G51" s="77"/>
      <c r="H51" s="77"/>
      <c r="I51" s="64"/>
      <c r="J51" s="64"/>
      <c r="K51" s="63"/>
      <c r="L51" s="63"/>
      <c r="M51" s="65"/>
      <c r="N51" s="65"/>
      <c r="O51" s="63"/>
      <c r="P51" s="63"/>
    </row>
    <row r="52" spans="7:16" x14ac:dyDescent="0.2">
      <c r="G52" s="77"/>
      <c r="H52" s="77"/>
      <c r="I52" s="64"/>
      <c r="J52" s="64"/>
      <c r="K52" s="63"/>
      <c r="L52" s="63"/>
      <c r="M52" s="65"/>
      <c r="N52" s="65"/>
      <c r="O52" s="63"/>
      <c r="P52" s="63"/>
    </row>
    <row r="53" spans="7:16" x14ac:dyDescent="0.2">
      <c r="G53" s="77"/>
      <c r="H53" s="77"/>
      <c r="I53" s="64"/>
      <c r="J53" s="64"/>
      <c r="K53" s="63"/>
      <c r="L53" s="63"/>
      <c r="M53" s="65"/>
      <c r="N53" s="65"/>
      <c r="O53" s="63"/>
      <c r="P53" s="63"/>
    </row>
    <row r="54" spans="7:16" x14ac:dyDescent="0.2">
      <c r="G54" s="77"/>
      <c r="H54" s="77"/>
      <c r="I54" s="64"/>
      <c r="J54" s="64"/>
      <c r="K54" s="65"/>
      <c r="L54" s="65"/>
      <c r="M54" s="65"/>
      <c r="N54" s="65"/>
      <c r="O54" s="63"/>
      <c r="P54" s="63"/>
    </row>
    <row r="55" spans="7:16" x14ac:dyDescent="0.2">
      <c r="G55" s="77"/>
      <c r="H55" s="77"/>
      <c r="I55" s="64"/>
      <c r="J55" s="64"/>
      <c r="K55" s="65"/>
      <c r="L55" s="65"/>
      <c r="M55" s="65"/>
      <c r="N55" s="65"/>
      <c r="O55" s="63"/>
      <c r="P55" s="63"/>
    </row>
    <row r="56" spans="7:16" x14ac:dyDescent="0.2">
      <c r="G56" s="77"/>
      <c r="H56" s="77"/>
      <c r="I56" s="64"/>
      <c r="J56" s="64"/>
      <c r="K56" s="65"/>
      <c r="L56" s="65"/>
      <c r="M56" s="65"/>
      <c r="N56" s="65"/>
      <c r="O56" s="63"/>
      <c r="P56" s="63"/>
    </row>
    <row r="57" spans="7:16" x14ac:dyDescent="0.2">
      <c r="G57" s="77"/>
      <c r="H57" s="77"/>
      <c r="I57" s="64"/>
      <c r="J57" s="64"/>
      <c r="K57" s="65"/>
      <c r="L57" s="65"/>
      <c r="M57" s="65"/>
      <c r="N57" s="65"/>
      <c r="O57" s="63"/>
      <c r="P57" s="63"/>
    </row>
    <row r="58" spans="7:16" x14ac:dyDescent="0.2">
      <c r="G58" s="77"/>
      <c r="H58" s="77"/>
      <c r="I58" s="64"/>
      <c r="J58" s="64"/>
      <c r="K58" s="65"/>
      <c r="L58" s="65"/>
      <c r="M58" s="65"/>
      <c r="N58" s="65"/>
      <c r="O58" s="63"/>
      <c r="P58" s="63"/>
    </row>
    <row r="59" spans="7:16" x14ac:dyDescent="0.2">
      <c r="G59" s="77"/>
      <c r="H59" s="77"/>
      <c r="I59" s="62"/>
      <c r="J59" s="77"/>
      <c r="K59" s="63"/>
      <c r="L59" s="63"/>
      <c r="M59" s="63"/>
      <c r="N59" s="63"/>
      <c r="O59" s="63"/>
      <c r="P59" s="63"/>
    </row>
    <row r="60" spans="7:16" x14ac:dyDescent="0.2">
      <c r="G60" s="77"/>
      <c r="H60" s="77"/>
      <c r="I60" s="62"/>
      <c r="J60" s="77"/>
      <c r="K60" s="63"/>
      <c r="L60" s="63"/>
      <c r="M60" s="63"/>
      <c r="N60" s="63"/>
      <c r="O60" s="63"/>
      <c r="P60" s="63"/>
    </row>
    <row r="61" spans="7:16" x14ac:dyDescent="0.2">
      <c r="G61" s="79"/>
      <c r="H61" s="79"/>
      <c r="I61" s="62"/>
      <c r="J61" s="62"/>
      <c r="K61" s="63"/>
      <c r="L61" s="63"/>
      <c r="M61" s="63"/>
      <c r="N61" s="63"/>
      <c r="O61" s="63"/>
      <c r="P61" s="63"/>
    </row>
    <row r="62" spans="7:16" x14ac:dyDescent="0.2">
      <c r="G62" s="77"/>
      <c r="H62" s="77"/>
      <c r="I62" s="64"/>
      <c r="J62" s="64"/>
      <c r="K62" s="65"/>
      <c r="L62" s="65"/>
      <c r="M62" s="65"/>
      <c r="N62" s="65"/>
      <c r="O62" s="63"/>
      <c r="P62" s="63"/>
    </row>
    <row r="63" spans="7:16" x14ac:dyDescent="0.2">
      <c r="G63" s="77"/>
      <c r="H63" s="77"/>
      <c r="I63" s="62"/>
      <c r="J63" s="77"/>
      <c r="K63" s="63"/>
      <c r="L63" s="63"/>
      <c r="M63" s="65"/>
      <c r="N63" s="65"/>
      <c r="O63" s="63"/>
      <c r="P63" s="63"/>
    </row>
    <row r="64" spans="7:16" x14ac:dyDescent="0.2">
      <c r="G64" s="77"/>
      <c r="H64" s="77"/>
      <c r="I64" s="62"/>
      <c r="J64" s="77"/>
      <c r="K64" s="63"/>
      <c r="L64" s="63"/>
      <c r="M64" s="65"/>
      <c r="N64" s="65"/>
      <c r="O64" s="63"/>
      <c r="P64" s="63"/>
    </row>
    <row r="65" spans="7:16" x14ac:dyDescent="0.2">
      <c r="G65" s="77"/>
      <c r="H65" s="77"/>
      <c r="I65" s="62"/>
      <c r="J65" s="77"/>
      <c r="K65" s="63"/>
      <c r="L65" s="63"/>
      <c r="M65" s="65"/>
      <c r="N65" s="65"/>
      <c r="O65" s="63"/>
      <c r="P65" s="63"/>
    </row>
    <row r="66" spans="7:16" x14ac:dyDescent="0.2">
      <c r="G66" s="77"/>
      <c r="H66" s="77"/>
      <c r="I66" s="62"/>
      <c r="J66" s="77"/>
      <c r="K66" s="63"/>
      <c r="L66" s="63"/>
      <c r="M66" s="65"/>
      <c r="N66" s="65"/>
      <c r="O66" s="63"/>
      <c r="P66" s="63"/>
    </row>
    <row r="67" spans="7:16" x14ac:dyDescent="0.2">
      <c r="G67" s="77"/>
      <c r="H67" s="77"/>
      <c r="I67" s="62"/>
      <c r="J67" s="77"/>
      <c r="K67" s="63"/>
      <c r="L67" s="63"/>
      <c r="M67" s="65"/>
      <c r="N67" s="65"/>
      <c r="O67" s="63"/>
      <c r="P67" s="63"/>
    </row>
    <row r="68" spans="7:16" x14ac:dyDescent="0.2">
      <c r="G68" s="77"/>
      <c r="H68" s="77"/>
      <c r="I68" s="64"/>
      <c r="J68" s="64"/>
      <c r="K68" s="63"/>
      <c r="L68" s="63"/>
      <c r="M68" s="65"/>
      <c r="N68" s="65"/>
      <c r="O68" s="63"/>
      <c r="P68" s="63"/>
    </row>
    <row r="69" spans="7:16" x14ac:dyDescent="0.2">
      <c r="G69" s="77"/>
      <c r="H69" s="77"/>
      <c r="I69" s="64"/>
      <c r="J69" s="64"/>
      <c r="K69" s="65"/>
      <c r="L69" s="65"/>
      <c r="M69" s="65"/>
      <c r="N69" s="65"/>
      <c r="O69" s="63"/>
      <c r="P69" s="63"/>
    </row>
    <row r="70" spans="7:16" x14ac:dyDescent="0.2">
      <c r="G70" s="77"/>
      <c r="H70" s="77"/>
      <c r="I70" s="64"/>
      <c r="J70" s="64"/>
      <c r="K70" s="65"/>
      <c r="L70" s="65"/>
      <c r="M70" s="65"/>
      <c r="N70" s="65"/>
      <c r="O70" s="63"/>
      <c r="P70" s="63"/>
    </row>
    <row r="71" spans="7:16" x14ac:dyDescent="0.2">
      <c r="G71" s="77"/>
      <c r="H71" s="77"/>
      <c r="I71" s="64"/>
      <c r="J71" s="64"/>
      <c r="K71" s="65"/>
      <c r="L71" s="65"/>
      <c r="M71" s="65"/>
      <c r="N71" s="65"/>
      <c r="O71" s="63"/>
      <c r="P71" s="63"/>
    </row>
    <row r="72" spans="7:16" x14ac:dyDescent="0.2">
      <c r="G72" s="77"/>
      <c r="H72" s="77"/>
      <c r="I72" s="64"/>
      <c r="J72" s="64"/>
      <c r="K72" s="65"/>
      <c r="L72" s="65"/>
      <c r="M72" s="65"/>
      <c r="N72" s="65"/>
      <c r="O72" s="63"/>
      <c r="P72" s="63"/>
    </row>
    <row r="73" spans="7:16" x14ac:dyDescent="0.2">
      <c r="G73" s="77"/>
      <c r="H73" s="77"/>
      <c r="I73" s="64"/>
      <c r="J73" s="64"/>
      <c r="K73" s="65"/>
      <c r="L73" s="65"/>
      <c r="M73" s="65"/>
      <c r="N73" s="65"/>
      <c r="O73" s="63"/>
      <c r="P73" s="63"/>
    </row>
    <row r="74" spans="7:16" x14ac:dyDescent="0.2">
      <c r="G74" s="77"/>
      <c r="H74" s="77"/>
      <c r="I74" s="62"/>
      <c r="J74" s="77"/>
      <c r="K74" s="63"/>
      <c r="L74" s="63"/>
      <c r="M74" s="63"/>
      <c r="N74" s="63"/>
      <c r="O74" s="63"/>
      <c r="P74" s="63"/>
    </row>
    <row r="75" spans="7:16" x14ac:dyDescent="0.2">
      <c r="G75" s="79"/>
      <c r="H75" s="79"/>
      <c r="I75" s="62"/>
      <c r="J75" s="62"/>
      <c r="K75" s="63"/>
      <c r="L75" s="63"/>
      <c r="M75" s="63"/>
      <c r="N75" s="63"/>
      <c r="O75" s="63"/>
      <c r="P75" s="63"/>
    </row>
    <row r="76" spans="7:16" x14ac:dyDescent="0.2">
      <c r="G76" s="77"/>
      <c r="H76" s="77"/>
      <c r="I76" s="64"/>
      <c r="J76" s="64"/>
      <c r="K76" s="63"/>
      <c r="L76" s="63"/>
      <c r="M76" s="65"/>
      <c r="N76" s="65"/>
      <c r="O76" s="63"/>
      <c r="P76" s="63"/>
    </row>
    <row r="77" spans="7:16" x14ac:dyDescent="0.2"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7:16" x14ac:dyDescent="0.2">
      <c r="G78" s="77"/>
      <c r="H78" s="77"/>
      <c r="I78" s="77"/>
      <c r="J78" s="77"/>
      <c r="K78" s="77"/>
      <c r="L78" s="77"/>
      <c r="M78" s="77"/>
      <c r="N78" s="77"/>
      <c r="O78" s="77"/>
      <c r="P78" s="77"/>
    </row>
  </sheetData>
  <mergeCells count="20">
    <mergeCell ref="C41:K41"/>
    <mergeCell ref="A4:P4"/>
    <mergeCell ref="A5:P5"/>
    <mergeCell ref="A6:P6"/>
    <mergeCell ref="A7:P7"/>
    <mergeCell ref="D9:P9"/>
    <mergeCell ref="A13:P13"/>
    <mergeCell ref="A14:P14"/>
    <mergeCell ref="A17:A18"/>
    <mergeCell ref="B17:B18"/>
    <mergeCell ref="C17:C18"/>
    <mergeCell ref="D17:D18"/>
    <mergeCell ref="E17:E18"/>
    <mergeCell ref="F17:K17"/>
    <mergeCell ref="L17:P17"/>
    <mergeCell ref="C42:K42"/>
    <mergeCell ref="C43:K43"/>
    <mergeCell ref="D45:E45"/>
    <mergeCell ref="J45:N45"/>
    <mergeCell ref="J46:N46"/>
  </mergeCells>
  <conditionalFormatting sqref="E23:E27">
    <cfRule type="expression" dxfId="0" priority="1" stopIfTrue="1">
      <formula>#REF!=""</formula>
    </cfRule>
  </conditionalFormatting>
  <pageMargins left="0.7" right="0.7" top="0.75" bottom="0.75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 Palīgdarbi L1</vt:lpstr>
      <vt:lpstr>Jumts L2</vt:lpstr>
      <vt:lpstr>Ieejas bloki jumtiņi L3</vt:lpstr>
      <vt:lpstr>Sienu siltinashana L4</vt:lpstr>
      <vt:lpstr>logi L5</vt:lpstr>
      <vt:lpstr>pagrabs L6</vt:lpstr>
      <vt:lpstr>Apkure L7</vt:lpstr>
      <vt:lpstr>Ventilācija L8</vt:lpstr>
      <vt:lpstr>Zibens aizsardz. L9</vt:lpstr>
      <vt:lpstr>kopsavilkums</vt:lpstr>
      <vt:lpstr>Koptāme </vt:lpstr>
      <vt:lpstr>' Palīgdarbi L1'!Print_Area</vt:lpstr>
      <vt:lpstr>kopsavilkums!Print_Area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Rasma Berga</cp:lastModifiedBy>
  <cp:lastPrinted>2017-05-11T06:52:38Z</cp:lastPrinted>
  <dcterms:created xsi:type="dcterms:W3CDTF">1996-10-14T23:33:28Z</dcterms:created>
  <dcterms:modified xsi:type="dcterms:W3CDTF">2017-06-01T14:21:13Z</dcterms:modified>
</cp:coreProperties>
</file>