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ЭтаКнига"/>
  <mc:AlternateContent xmlns:mc="http://schemas.openxmlformats.org/markup-compatibility/2006">
    <mc:Choice Requires="x15">
      <x15ac:absPath xmlns:x15ac="http://schemas.microsoft.com/office/spreadsheetml/2010/11/ac" url="\\ous-ts01\personal$\Ilze.Berzina\Desktop\Iepirkums Zeiferta 20\Iepirkums Altum\"/>
    </mc:Choice>
  </mc:AlternateContent>
  <bookViews>
    <workbookView xWindow="0" yWindow="0" windowWidth="28800" windowHeight="12360" tabRatio="920" activeTab="12"/>
  </bookViews>
  <sheets>
    <sheet name="PBK" sheetId="2" r:id="rId1"/>
    <sheet name="KOPS " sheetId="5" r:id="rId2"/>
    <sheet name="BS 0--1" sheetId="59" r:id="rId3"/>
    <sheet name="DEM 1--1" sheetId="57" r:id="rId4"/>
    <sheet name=" L D 1--2" sheetId="60" r:id="rId5"/>
    <sheet name="FAS 1--3" sheetId="61" r:id="rId6"/>
    <sheet name="COK 1--4" sheetId="62" r:id="rId7"/>
    <sheet name="JUM 1--5" sheetId="63" r:id="rId8"/>
    <sheet name="PAGR 1--6" sheetId="65" r:id="rId9"/>
    <sheet name="APD 1--7" sheetId="66" r:id="rId10"/>
    <sheet name="BAL 1--8" sheetId="67" r:id="rId11"/>
    <sheet name="LAB 1--9" sheetId="58" r:id="rId12"/>
    <sheet name="AVK 2--1" sheetId="74" r:id="rId13"/>
    <sheet name="ELT 2--2" sheetId="73" r:id="rId14"/>
  </sheets>
  <externalReferences>
    <externalReference r:id="rId15"/>
  </externalReferences>
  <definedNames>
    <definedName name="_xlnm._FilterDatabase" localSheetId="4" hidden="1">' L D 1--2'!#REF!</definedName>
    <definedName name="_xlnm._FilterDatabase" localSheetId="9" hidden="1">'APD 1--7'!#REF!</definedName>
    <definedName name="_xlnm._FilterDatabase" localSheetId="10" hidden="1">'BAL 1--8'!#REF!</definedName>
    <definedName name="_xlnm._FilterDatabase" localSheetId="2" hidden="1">'BS 0--1'!#REF!</definedName>
    <definedName name="_xlnm._FilterDatabase" localSheetId="6" hidden="1">'COK 1--4'!#REF!</definedName>
    <definedName name="_xlnm._FilterDatabase" localSheetId="3" hidden="1">'DEM 1--1'!#REF!</definedName>
    <definedName name="_xlnm._FilterDatabase" localSheetId="5" hidden="1">'FAS 1--3'!#REF!</definedName>
    <definedName name="_xlnm._FilterDatabase" localSheetId="7" hidden="1">'JUM 1--5'!#REF!</definedName>
    <definedName name="_xlnm._FilterDatabase" localSheetId="11" hidden="1">'LAB 1--9'!#REF!</definedName>
    <definedName name="_xlnm._FilterDatabase" localSheetId="8" hidden="1">'PAGR 1--6'!#REF!</definedName>
    <definedName name="_xlnm.Print_Area" localSheetId="4">' L D 1--2'!$A$1:$P$48</definedName>
    <definedName name="_xlnm.Print_Area" localSheetId="9">'APD 1--7'!$A$1:$P$77</definedName>
    <definedName name="_xlnm.Print_Area" localSheetId="10">'BAL 1--8'!$A$1:$P$51</definedName>
    <definedName name="_xlnm.Print_Area" localSheetId="2">'BS 0--1'!$A$1:$P$52</definedName>
    <definedName name="_xlnm.Print_Area" localSheetId="6">'COK 1--4'!$A$1:$P$45</definedName>
    <definedName name="_xlnm.Print_Area" localSheetId="3">'DEM 1--1'!$A$1:$P$79</definedName>
    <definedName name="_xlnm.Print_Area" localSheetId="5">'FAS 1--3'!$A$1:$P$74</definedName>
    <definedName name="_xlnm.Print_Area" localSheetId="7">'JUM 1--5'!$A$1:$P$90</definedName>
    <definedName name="_xlnm.Print_Area" localSheetId="1">'KOPS '!$A$1:$J$43</definedName>
    <definedName name="_xlnm.Print_Area" localSheetId="11">'LAB 1--9'!$A$1:$P$38</definedName>
    <definedName name="_xlnm.Print_Area" localSheetId="8">'PAGR 1--6'!$A$1:$P$42</definedName>
    <definedName name="_xlnm.Print_Area" localSheetId="0">PBK!$A$1:$D$35</definedName>
    <definedName name="_xlnm.Print_Titles" localSheetId="4">' L D 1--2'!$17:$18</definedName>
    <definedName name="_xlnm.Print_Titles" localSheetId="9">'APD 1--7'!$16:$17</definedName>
    <definedName name="_xlnm.Print_Titles" localSheetId="10">'BAL 1--8'!$16:$17</definedName>
    <definedName name="_xlnm.Print_Titles" localSheetId="2">'BS 0--1'!$17:$18</definedName>
    <definedName name="_xlnm.Print_Titles" localSheetId="6">'COK 1--4'!$16:$17</definedName>
    <definedName name="_xlnm.Print_Titles" localSheetId="3">'DEM 1--1'!$17:$18</definedName>
    <definedName name="_xlnm.Print_Titles" localSheetId="5">'FAS 1--3'!$17:$18</definedName>
    <definedName name="_xlnm.Print_Titles" localSheetId="7">'JUM 1--5'!$17:$18</definedName>
    <definedName name="_xlnm.Print_Titles" localSheetId="11">'LAB 1--9'!$16:$17</definedName>
    <definedName name="_xlnm.Print_Titles" localSheetId="8">'PAGR 1--6'!$16:$17</definedName>
  </definedNames>
  <calcPr calcId="162913"/>
  <fileRecoveryPr autoRecover="0"/>
</workbook>
</file>

<file path=xl/calcChain.xml><?xml version="1.0" encoding="utf-8"?>
<calcChain xmlns="http://schemas.openxmlformats.org/spreadsheetml/2006/main">
  <c r="E26" i="58" l="1"/>
  <c r="E25" i="58"/>
  <c r="E24" i="58"/>
  <c r="E23" i="58"/>
  <c r="E22" i="58"/>
  <c r="E21" i="58"/>
  <c r="E42" i="67"/>
  <c r="E41" i="67"/>
  <c r="E40" i="67"/>
  <c r="E29" i="67"/>
  <c r="E34" i="67"/>
  <c r="E36" i="67"/>
  <c r="E35" i="67"/>
  <c r="E32" i="67"/>
  <c r="E31" i="67"/>
  <c r="E30" i="67"/>
  <c r="E26" i="67"/>
  <c r="E28" i="67"/>
  <c r="E27" i="67"/>
  <c r="E25" i="67"/>
  <c r="E66" i="66"/>
  <c r="E65" i="66"/>
  <c r="E63" i="66"/>
  <c r="E59" i="66"/>
  <c r="E62" i="66"/>
  <c r="E61" i="66"/>
  <c r="E60" i="66"/>
  <c r="E58" i="66"/>
  <c r="E57" i="66"/>
  <c r="E46" i="66"/>
  <c r="E53" i="66"/>
  <c r="E54" i="66"/>
  <c r="E49" i="66"/>
  <c r="E52" i="66"/>
  <c r="E51" i="66"/>
  <c r="E50" i="66"/>
  <c r="E48" i="66"/>
  <c r="E47" i="66"/>
  <c r="E32" i="66"/>
  <c r="E42" i="66"/>
  <c r="E44" i="66"/>
  <c r="E43" i="66"/>
  <c r="E39" i="66"/>
  <c r="E41" i="66"/>
  <c r="E40" i="66"/>
  <c r="E36" i="66"/>
  <c r="E38" i="66"/>
  <c r="E37" i="66"/>
  <c r="E35" i="66"/>
  <c r="E34" i="66"/>
  <c r="E33" i="66"/>
  <c r="E29" i="66"/>
  <c r="E30" i="66"/>
  <c r="E25" i="66"/>
  <c r="E28" i="66"/>
  <c r="E27" i="66"/>
  <c r="E26" i="66"/>
  <c r="E24" i="66"/>
  <c r="E23" i="66"/>
  <c r="E20" i="66"/>
  <c r="E33" i="65"/>
  <c r="E30" i="65"/>
  <c r="E28" i="65"/>
  <c r="E27" i="65"/>
  <c r="E26" i="65"/>
  <c r="E22" i="65"/>
  <c r="E24" i="65"/>
  <c r="E23" i="65"/>
  <c r="E76" i="63"/>
  <c r="E81" i="63"/>
  <c r="E80" i="63"/>
  <c r="E78" i="63"/>
  <c r="E77" i="63"/>
  <c r="E75" i="63"/>
  <c r="E68" i="63"/>
  <c r="E71" i="63"/>
  <c r="E69" i="63"/>
  <c r="E70" i="63"/>
  <c r="E63" i="63"/>
  <c r="E67" i="63"/>
  <c r="E64" i="63"/>
  <c r="E66" i="63"/>
  <c r="E65" i="63"/>
  <c r="E62" i="63"/>
  <c r="E57" i="63"/>
  <c r="E59" i="63"/>
  <c r="E58" i="63"/>
  <c r="E55" i="63"/>
  <c r="E54" i="63"/>
  <c r="E53" i="63"/>
  <c r="E51" i="63"/>
  <c r="E50" i="63"/>
  <c r="E49" i="63"/>
  <c r="E47" i="63"/>
  <c r="E36" i="62"/>
  <c r="E35" i="62"/>
  <c r="E33" i="62"/>
  <c r="E32" i="62"/>
  <c r="E31" i="62"/>
  <c r="E30" i="62"/>
  <c r="E28" i="62"/>
  <c r="E27" i="62"/>
  <c r="E26" i="62"/>
  <c r="E24" i="62"/>
  <c r="E23" i="62"/>
  <c r="E20" i="62"/>
  <c r="E60" i="61"/>
  <c r="E58" i="61"/>
  <c r="E57" i="61"/>
  <c r="E55" i="61"/>
  <c r="E54" i="61"/>
  <c r="E53" i="61"/>
  <c r="E52" i="61"/>
  <c r="E50" i="61"/>
  <c r="E49" i="61"/>
  <c r="E48" i="61"/>
  <c r="E46" i="61"/>
  <c r="E45" i="61"/>
  <c r="E21" i="61"/>
  <c r="E24" i="61"/>
  <c r="E31" i="61"/>
  <c r="E40" i="61"/>
  <c r="E42" i="61"/>
  <c r="E41" i="61"/>
  <c r="E36" i="61"/>
  <c r="E39" i="61"/>
  <c r="E38" i="61"/>
  <c r="E37" i="61"/>
  <c r="E35" i="61"/>
  <c r="E34" i="61"/>
  <c r="E33" i="61"/>
  <c r="E32" i="61"/>
  <c r="E28" i="61"/>
  <c r="E27" i="61"/>
  <c r="E26" i="61"/>
  <c r="E25" i="61"/>
  <c r="E23" i="61"/>
  <c r="E22" i="61"/>
  <c r="E46" i="57"/>
  <c r="B21" i="59"/>
  <c r="C21" i="59"/>
  <c r="D21" i="59"/>
  <c r="B22" i="59"/>
  <c r="C22" i="59"/>
  <c r="D22" i="59"/>
  <c r="B23" i="59"/>
  <c r="C23" i="59"/>
  <c r="D23" i="59"/>
  <c r="B24" i="59"/>
  <c r="C24" i="59"/>
  <c r="D24" i="59"/>
  <c r="B25" i="59"/>
  <c r="C25" i="59"/>
  <c r="D25" i="59"/>
  <c r="B26" i="59"/>
  <c r="C26" i="59"/>
  <c r="D26" i="59"/>
  <c r="B27" i="59"/>
  <c r="C27" i="59"/>
  <c r="D27" i="59"/>
  <c r="B28" i="59"/>
  <c r="C28" i="59"/>
  <c r="D28" i="59"/>
  <c r="B29" i="59"/>
  <c r="C29" i="59"/>
  <c r="D29" i="59"/>
  <c r="B30" i="59"/>
  <c r="C30" i="59"/>
  <c r="D30" i="59"/>
  <c r="B31" i="59"/>
  <c r="C31" i="59"/>
  <c r="D31" i="59"/>
  <c r="B32" i="59"/>
  <c r="C32" i="59"/>
  <c r="D32" i="59"/>
  <c r="B33" i="59"/>
  <c r="C33" i="59"/>
  <c r="D33" i="59"/>
  <c r="B34" i="59"/>
  <c r="C34" i="59"/>
  <c r="D34" i="59"/>
  <c r="B35" i="59"/>
  <c r="C35" i="59"/>
  <c r="B36" i="59"/>
  <c r="C36" i="59"/>
  <c r="D36" i="59"/>
  <c r="B37" i="59"/>
  <c r="C37" i="59"/>
  <c r="D37" i="59"/>
  <c r="B38" i="59"/>
  <c r="C38" i="59"/>
  <c r="D38" i="59"/>
  <c r="B39" i="59"/>
  <c r="C39" i="59"/>
  <c r="D39" i="59"/>
  <c r="B40" i="59"/>
  <c r="C40" i="59"/>
  <c r="D40" i="59"/>
  <c r="B41" i="59"/>
  <c r="C41" i="59"/>
  <c r="D41" i="59"/>
  <c r="B42" i="59"/>
  <c r="B43" i="59"/>
  <c r="B19" i="5"/>
  <c r="C19" i="5"/>
  <c r="D19" i="5"/>
  <c r="B20" i="5"/>
  <c r="C20" i="5"/>
  <c r="D20" i="5"/>
  <c r="B21" i="5"/>
  <c r="C21" i="5"/>
  <c r="D21" i="5"/>
  <c r="B22" i="5"/>
  <c r="C22" i="5"/>
  <c r="D22" i="5"/>
  <c r="B23" i="5"/>
  <c r="C23" i="5"/>
  <c r="D23" i="5"/>
  <c r="B24" i="5"/>
  <c r="C24" i="5"/>
  <c r="D24" i="5"/>
  <c r="B25" i="5"/>
  <c r="C25" i="5"/>
  <c r="D25" i="5"/>
  <c r="B26" i="5"/>
  <c r="C26" i="5"/>
  <c r="D26" i="5"/>
  <c r="B27" i="5"/>
  <c r="C27" i="5"/>
  <c r="D27" i="5"/>
  <c r="B28" i="5"/>
  <c r="C28" i="5"/>
  <c r="D28" i="5"/>
  <c r="B29" i="2"/>
  <c r="C29" i="2"/>
  <c r="C26" i="2"/>
  <c r="O37" i="62"/>
  <c r="O39" i="62"/>
  <c r="N37" i="62"/>
  <c r="N38" i="62"/>
  <c r="P38" i="62"/>
  <c r="L37" i="62"/>
  <c r="M37" i="62"/>
  <c r="M39" i="62"/>
  <c r="P37" i="62"/>
  <c r="P39" i="62"/>
  <c r="N39" i="62"/>
  <c r="D26" i="2"/>
</calcChain>
</file>

<file path=xl/sharedStrings.xml><?xml version="1.0" encoding="utf-8"?>
<sst xmlns="http://schemas.openxmlformats.org/spreadsheetml/2006/main" count="1654" uniqueCount="449">
  <si>
    <t>Nr.p.k.</t>
  </si>
  <si>
    <t>Objekta nosaukums</t>
  </si>
  <si>
    <t>Nr. P.k.</t>
  </si>
  <si>
    <t>Pavisam būvniecības izmaksas:</t>
  </si>
  <si>
    <t>Kopā</t>
  </si>
  <si>
    <t>Sastādija:</t>
  </si>
  <si>
    <t>Sertifikāta Nr.:</t>
  </si>
  <si>
    <t>Pārbaudīja:</t>
  </si>
  <si>
    <t>Kopsavilkuma aprēķini pa darbu veidiem vai konstruktīvajiem elementiem</t>
  </si>
  <si>
    <t>(Darba veids vai konstruktīvā elementa nosaukums)</t>
  </si>
  <si>
    <t>Kods, tāmes Nr.</t>
  </si>
  <si>
    <t>Saisinājums</t>
  </si>
  <si>
    <t>Darba veids vai konstruktīvā elementa nosaukums</t>
  </si>
  <si>
    <t>Tai skaitā</t>
  </si>
  <si>
    <t>Darbietilpība (c/h)</t>
  </si>
  <si>
    <t>t.sk.darba aizsardzība</t>
  </si>
  <si>
    <t xml:space="preserve">Darba devēja soc.nodoklis </t>
  </si>
  <si>
    <t>Pavisam kopā</t>
  </si>
  <si>
    <t>Kods</t>
  </si>
  <si>
    <t>Darba nosaukums</t>
  </si>
  <si>
    <t>Mērvienība</t>
  </si>
  <si>
    <t>Daudzums</t>
  </si>
  <si>
    <t>Vienības izmaksas</t>
  </si>
  <si>
    <t>Kopā uz visu apjomu</t>
  </si>
  <si>
    <t>laika norma (c/h)</t>
  </si>
  <si>
    <t>darbietilpība (c/h)</t>
  </si>
  <si>
    <t>1</t>
  </si>
  <si>
    <t>2</t>
  </si>
  <si>
    <t>Tiešas izmaksas kopā</t>
  </si>
  <si>
    <t>Pārbaudija:</t>
  </si>
  <si>
    <t>(paraksts un tā atšifrējums, datums)</t>
  </si>
  <si>
    <t>m2</t>
  </si>
  <si>
    <t xml:space="preserve"> BŪVNIECĪBAS KOPTĀME</t>
  </si>
  <si>
    <t>darba samaksas likme (EUR/h)</t>
  </si>
  <si>
    <t>darba alga (EUR)</t>
  </si>
  <si>
    <t>materiāli (EUR)</t>
  </si>
  <si>
    <t>mehānismi (EUR)</t>
  </si>
  <si>
    <t>Kopā (EUR)</t>
  </si>
  <si>
    <t>summa (EUR)</t>
  </si>
  <si>
    <t>Tāmes izmaksas (EUR)</t>
  </si>
  <si>
    <t>Virsizdevumi</t>
  </si>
  <si>
    <t>Objekta izmaksas (EURO)</t>
  </si>
  <si>
    <t>Materiālu transporta izdevumi</t>
  </si>
  <si>
    <t xml:space="preserve">PVN 21% </t>
  </si>
  <si>
    <t>kompl</t>
  </si>
  <si>
    <t>DEMONTĀŽAS DARBI</t>
  </si>
  <si>
    <t>02-05000</t>
  </si>
  <si>
    <t>02-20000</t>
  </si>
  <si>
    <t>Citi demontāžas darbi</t>
  </si>
  <si>
    <t>Būvgrūžu izvešana un utilizacija</t>
  </si>
  <si>
    <t>BŪVLAUKUMA SAGATAVOŠANA UN UZTURĒŠANA</t>
  </si>
  <si>
    <t>1. BŪVLAUKUMA SAGATAVOŠANA</t>
  </si>
  <si>
    <t>m3</t>
  </si>
  <si>
    <t>tek.m</t>
  </si>
  <si>
    <t>gab</t>
  </si>
  <si>
    <t>1. DEMONTĀŽAS DARBI ASĪS A - B</t>
  </si>
  <si>
    <t>Palodzes demontāža logiem</t>
  </si>
  <si>
    <t>3. DEMONTĀŽAS DARBI ASĪS 1 - 2</t>
  </si>
  <si>
    <t>Jumta sānu nosegdetaļas demontāža</t>
  </si>
  <si>
    <t>4. DEMONTĀŽAS DARBI ASĪS 2 - 1</t>
  </si>
  <si>
    <t>LOGU UN DURVJU MONTĀŽA</t>
  </si>
  <si>
    <t>08-33000</t>
  </si>
  <si>
    <t>Tvaika necaurlaidīga lenta montāža (tikai maināmajiem logiem)</t>
  </si>
  <si>
    <t>Loga blīvējošās lentas montāža (tikai maināmajiem logiem)</t>
  </si>
  <si>
    <t>Ārējas skārda palodzes montāža, b=380 mm</t>
  </si>
  <si>
    <t>13-00000</t>
  </si>
  <si>
    <t>08-33200</t>
  </si>
  <si>
    <t>08-33300</t>
  </si>
  <si>
    <t>Palīgmateriāli</t>
  </si>
  <si>
    <t>1. LOGU MONTĀŽA</t>
  </si>
  <si>
    <t>FASĀDES APDARE</t>
  </si>
  <si>
    <t>1. FASĀDES SILTINĀŠANA</t>
  </si>
  <si>
    <t>21-00000</t>
  </si>
  <si>
    <t>l</t>
  </si>
  <si>
    <t xml:space="preserve"> kg</t>
  </si>
  <si>
    <t>kg</t>
  </si>
  <si>
    <t>Siltumizolācijas armēšana</t>
  </si>
  <si>
    <t>Stūris ēku siltināšanai</t>
  </si>
  <si>
    <t>Dekoratīvā apmetuma ierīkošana</t>
  </si>
  <si>
    <t>COKOLA APDARE</t>
  </si>
  <si>
    <t>1. COKOLA SILTINĀŠANA</t>
  </si>
  <si>
    <t>03-02100</t>
  </si>
  <si>
    <t>Siltumizolācijas montāža, 100 mm</t>
  </si>
  <si>
    <t>JUMTA REMONTS</t>
  </si>
  <si>
    <t>09-09000</t>
  </si>
  <si>
    <t>Stiprinājumi un citi palīgmateriāli</t>
  </si>
  <si>
    <t>Siltumizolācijas papildus armēšana</t>
  </si>
  <si>
    <t>2. DURVIS</t>
  </si>
  <si>
    <t>Tvaika izolācijas montāža</t>
  </si>
  <si>
    <t>08-05000</t>
  </si>
  <si>
    <t>17-42000</t>
  </si>
  <si>
    <t>06-20000</t>
  </si>
  <si>
    <t>3. CITI DARBI</t>
  </si>
  <si>
    <t>09-00000</t>
  </si>
  <si>
    <t>PAGRABA STĀVA SILTINĀŠANA</t>
  </si>
  <si>
    <t>Visiem pagraba stāva esošājiem šķūņiem sienas augšpusi nogriezt /apmērām 200 mm/</t>
  </si>
  <si>
    <t>1. DEMONTĀŽAS DARBI</t>
  </si>
  <si>
    <t>10-04000</t>
  </si>
  <si>
    <t>Pagraba griestu siltināšana</t>
  </si>
  <si>
    <t>IEKŠTELPU APDARES DARBI</t>
  </si>
  <si>
    <t>1. MŪRĒŠANAS DARBI</t>
  </si>
  <si>
    <t>Logu ailes apmešana no iekšpuses</t>
  </si>
  <si>
    <t>Logu ailes gruntēšana, špaktelēšana, slīpēšana</t>
  </si>
  <si>
    <t>Smilšpapīrs</t>
  </si>
  <si>
    <t>Logu ailes krāsošana divās kārtās</t>
  </si>
  <si>
    <t>Krāsa</t>
  </si>
  <si>
    <t>BALKONU APDARE</t>
  </si>
  <si>
    <t>1. BALKONA GRĪDA</t>
  </si>
  <si>
    <t>Grīdas virsmas tīrīšana no atlipušajiem betona gabaliem, stiegrojumu attīrīt no rūsas</t>
  </si>
  <si>
    <t>Hidroizolācijas kārtas 3 mm izveide</t>
  </si>
  <si>
    <t>Virsmas gruntēšana</t>
  </si>
  <si>
    <t>Stiegrojuma aizsargslāņa atjaunošana</t>
  </si>
  <si>
    <t>Balkona apakšvirsmas armēšana</t>
  </si>
  <si>
    <t>Skārda lāseņa montāža</t>
  </si>
  <si>
    <t>2. BALKONA MARGAS</t>
  </si>
  <si>
    <t>Esošo balkona margu attīŗīšana no krāsas un pārkrāsošana ar pretkorozijas krāsu</t>
  </si>
  <si>
    <t>07-13000</t>
  </si>
  <si>
    <t>Profilēts skārds PP20</t>
  </si>
  <si>
    <t>Logu ailes apdare ar ģipškartonu</t>
  </si>
  <si>
    <t>18-00000</t>
  </si>
  <si>
    <t>Apdares darbi pēc radiatoru montāžas</t>
  </si>
  <si>
    <t>Jumta tekne</t>
  </si>
  <si>
    <t>Jumta noteka</t>
  </si>
  <si>
    <t>Skārda sānu nosegdetaļa</t>
  </si>
  <si>
    <t>LABIEKĀRTOŠANAS DARBI</t>
  </si>
  <si>
    <t>35-00000</t>
  </si>
  <si>
    <t>Bruģēšanas darbi</t>
  </si>
  <si>
    <t>Betona bruģakmens, 60 mm</t>
  </si>
  <si>
    <t>Sīkšķembas, slānis 30 mm</t>
  </si>
  <si>
    <t>Apbetonējums apmalei</t>
  </si>
  <si>
    <t>Atjaunot zālieni pievedot augsnes kārtu - 5 cm biezumā</t>
  </si>
  <si>
    <t>Apgaismojuma slēdža montāža</t>
  </si>
  <si>
    <t>Esošo gāzes vadu pārkrāsošana ar pretkorozijas krāsu esošāja toni</t>
  </si>
  <si>
    <t xml:space="preserve">Āra apgaismojuma lampas montāža </t>
  </si>
  <si>
    <t>Rokturi lūkai</t>
  </si>
  <si>
    <t>Eņģes lūkai</t>
  </si>
  <si>
    <t>Koka brusa 50*100 mm</t>
  </si>
  <si>
    <t>Metāla pakāpieni</t>
  </si>
  <si>
    <t>Mitrumziturīgs finieris, 12 mm</t>
  </si>
  <si>
    <t>20 cm zonā ap lūku griestus špaktelēt un krāsot</t>
  </si>
  <si>
    <t>2. AILES SILTINĀŠANA</t>
  </si>
  <si>
    <t>Siltumizolācijas montāža, 30 mm</t>
  </si>
  <si>
    <t>Ārsienas plaknes līdzināšana, slāņa biezums līdz 5 mm (ja nepieciešams)</t>
  </si>
  <si>
    <t>Esošā koka loga demontāža</t>
  </si>
  <si>
    <t>Esošā koka loga demontāža dzīvokļiem</t>
  </si>
  <si>
    <t>Esošā koka loga demontāža kāpņu telpai</t>
  </si>
  <si>
    <t>Esošās pagraba ventilācijas restes demontāža</t>
  </si>
  <si>
    <t>Balkona margu apšuvuma demontāža, ieskaitot aizstiklojuma konstrukciju demontāžu</t>
  </si>
  <si>
    <t>Drēbju žāvētaja stiprinājumu demontāža</t>
  </si>
  <si>
    <t>Esošo satelītšķīvju demontāža un pārcelšana uz jumta daļu, montējot pie ķieģeļu ventilācijas izvadiem, pagarinājot un pievienojot kabeļus</t>
  </si>
  <si>
    <t>Esošā karoga stiprinājuma demontāža, attīrīšana no krāsas un rūsas, krāsošana ar pretkorozijas krāsu, montāža atpakaļ uz atjaunotās fasādes</t>
  </si>
  <si>
    <t>Lieveņa jumta skārda nosegdetaļas demontāža</t>
  </si>
  <si>
    <t>Kāpņu telpas ārdurvju klēdu demontāža</t>
  </si>
  <si>
    <t>Attīrīt no krāsas lieveņa jumta kolonnas un parkrāsot ar pretkorozijas krāsu, Kolonnas garums 2430 mm</t>
  </si>
  <si>
    <t>Ārējā apgaismojuma ar elektrības kabeļa posmu demontāžu veic šo tīklu īpašnieks - pašvaldība</t>
  </si>
  <si>
    <t>Logu restes demontēt un konstrukciju nodot īpašniekiem</t>
  </si>
  <si>
    <t>Balkona jumtiņa ar statņiem demontāža</t>
  </si>
  <si>
    <t>Difūzijas lenta montāža visiem logiem</t>
  </si>
  <si>
    <t>2. PAGRABA GRIESTU SILTINĀŠANA</t>
  </si>
  <si>
    <t>Ventilācijas restes montāža cokolā</t>
  </si>
  <si>
    <t xml:space="preserve">Elektrības kabeļa gludas caurules d.16 mm  ar stiprinājumiem montāža </t>
  </si>
  <si>
    <t>Elektrības kabeļa montāža apgaismojuma lampai 3*1,5 mm</t>
  </si>
  <si>
    <t>02-050000</t>
  </si>
  <si>
    <t>Skavas</t>
  </si>
  <si>
    <t>Koka karkasa montāža</t>
  </si>
  <si>
    <t>Stiprinājumi</t>
  </si>
  <si>
    <t>Aukla</t>
  </si>
  <si>
    <t>Siltumizolācijas montāža jaunajā koka karkasā</t>
  </si>
  <si>
    <t>OSB lokšņu montāža</t>
  </si>
  <si>
    <t>OSB 3, 12 mm</t>
  </si>
  <si>
    <t>logs</t>
  </si>
  <si>
    <t>2. AIZMŪRĒTO POSMU APDARE NO IEKŠPUSES KĀPŅU TELPĀ</t>
  </si>
  <si>
    <t>Aizmūrēta loga apmešana no iekšpuses</t>
  </si>
  <si>
    <t>Aizmūrēta loga krāsošana divās kārtās</t>
  </si>
  <si>
    <t>Aizmūrēta loga gruntēšana, špaktelēšana, slīpēšana</t>
  </si>
  <si>
    <t>3. LOGA KOKA STARPPOSMS. ĀRSIENU REMONTS. MEZGLS 5 (AR-16)</t>
  </si>
  <si>
    <t>4. LOGU AILU APDARE NO IEKŠPUSES KĀPŅU TELPĀ</t>
  </si>
  <si>
    <t>5. LOGU AILU APDARE NO IEKŠPUSES DZĪVOKĻOS</t>
  </si>
  <si>
    <t>6. DURVJU AILES APDARE</t>
  </si>
  <si>
    <t>Koka dēlis, impregēnts, krāsots, 25*100 mm</t>
  </si>
  <si>
    <t>Grīdas apakšējo un sānu virsmas tīrīšana no atlipušajiem betona gabaliem, stiegrojumu attīrīt no rūsas</t>
  </si>
  <si>
    <t>Jumta lūkas izbūve</t>
  </si>
  <si>
    <t>Cinkota skārda detaļa</t>
  </si>
  <si>
    <t>Teknes aķis</t>
  </si>
  <si>
    <t>1. JUMTA LŪKA</t>
  </si>
  <si>
    <t>Demontet esošās lietus ūdens uztveršanas piltuves, pagarināt esošās notekas un uzstādīt jaunas piltuves projektējamajā jumta līmenī</t>
  </si>
  <si>
    <t>09-15000</t>
  </si>
  <si>
    <t>09-15200</t>
  </si>
  <si>
    <t>Ventilācijas kanālu tīrīšana visā to garumā un vilkmes pārbaude, ko parbauda sertificets skursteņslauķis</t>
  </si>
  <si>
    <t>Esošo ventilācijas izvadu jumtiņus J1 demontāža un jauno skārda cinkotus jumtiņus montāža</t>
  </si>
  <si>
    <t>09-15300</t>
  </si>
  <si>
    <t>Esošā bitumena jumta seguma virsmu caurumošana (d.100 mm caurums uz 10 m2)</t>
  </si>
  <si>
    <t>Dzegas mezgla izbūve</t>
  </si>
  <si>
    <t>Antiseptizēta koka brusa 50*120mm</t>
  </si>
  <si>
    <t>3. DZEGAS PARBŪVE</t>
  </si>
  <si>
    <t>Antiseptizēti koka dēļi 25*100 mm</t>
  </si>
  <si>
    <t>Skārda nosegdetaļa ar vēja maliņu</t>
  </si>
  <si>
    <t>2. JUMTA ELEMENTU REMONTS</t>
  </si>
  <si>
    <t>4. JUMTA SILTINĀŠANA UN JAUNAIS SEGUMS</t>
  </si>
  <si>
    <t>Beramā keramzīta slīpuma veidojoša slāņa izbūve</t>
  </si>
  <si>
    <t>Keramzīts fr. 10-20, slāņa karta no 0 līdz 50 mm</t>
  </si>
  <si>
    <t>Siltumizolācijas montāža</t>
  </si>
  <si>
    <t>Jumta seguma ieklāšana</t>
  </si>
  <si>
    <t>5. IEEJAS JUMTIŅU REMONTS</t>
  </si>
  <si>
    <t>2. DEMONTĀŽAS DARBI ASĪS B - A</t>
  </si>
  <si>
    <t>PVC ventilācijas restes d.100 mm montāža (ieskaitot PVC caurules d.100 mm L=300 mm iestrādi)</t>
  </si>
  <si>
    <t>Logu ailes kāpņu telpas starpstāvā aizmūrēšana ar gāzbetona blokiem, 300 mm</t>
  </si>
  <si>
    <t>gab.</t>
  </si>
  <si>
    <t>tek.m.</t>
  </si>
  <si>
    <t>kompl.</t>
  </si>
  <si>
    <t xml:space="preserve">1.1.pielikums </t>
  </si>
  <si>
    <t>nolikumam</t>
  </si>
  <si>
    <t xml:space="preserve">Darbu daudzumu saraksts </t>
  </si>
  <si>
    <t xml:space="preserve">Atklāts konkurss </t>
  </si>
  <si>
    <t>IEPIRKUMS:</t>
  </si>
  <si>
    <t>OBJEKTS:</t>
  </si>
  <si>
    <t>BŪVES ADRESE:</t>
  </si>
  <si>
    <t>PASŪTĪTĀJS:</t>
  </si>
  <si>
    <t>AS "Olaines ūdens un siltums", vienotais reģ. Nr.50003182001, Kūdras iela 27, Olaine, LV -2114</t>
  </si>
  <si>
    <t>PRETENDENTS (UZŅĒMĒJS):</t>
  </si>
  <si>
    <t>Pretendents</t>
  </si>
  <si>
    <t>Nosaukums</t>
  </si>
  <si>
    <t>Pārstāvja Vārds, Uzvārds</t>
  </si>
  <si>
    <t>Paraksts</t>
  </si>
  <si>
    <t>z.v.</t>
  </si>
  <si>
    <t>Tāme sastādīta 2017.gada</t>
  </si>
  <si>
    <t>2--1</t>
  </si>
  <si>
    <t>AVK</t>
  </si>
  <si>
    <t>APKURE</t>
  </si>
  <si>
    <t>2--2</t>
  </si>
  <si>
    <t xml:space="preserve">ZIBENSAIZSARDZĪBA </t>
  </si>
  <si>
    <t>Peļņa</t>
  </si>
  <si>
    <t>%</t>
  </si>
  <si>
    <t>1. APKURES SISTĒMA</t>
  </si>
  <si>
    <t>m</t>
  </si>
  <si>
    <t>Noslēgventīlis ar garo rokturi, DN-20</t>
  </si>
  <si>
    <t>Noslēgventīlis ar garo rokturi, DN-25</t>
  </si>
  <si>
    <t>Noslēgventīlis ar garo rokturi, DN-40</t>
  </si>
  <si>
    <t>Noslēgventīlis ar garo rokturi, DN-50</t>
  </si>
  <si>
    <t>Automātiskais atgaisotājs ar ventīli, 1/2</t>
  </si>
  <si>
    <t>Fasondaļās (papildus, kuras nav uzrādītas materiāļu specifikācijā)</t>
  </si>
  <si>
    <t xml:space="preserve">Marķēšanas materiāļi </t>
  </si>
  <si>
    <t>kpl.</t>
  </si>
  <si>
    <t>Pieslēgšana pie esošā SM</t>
  </si>
  <si>
    <t xml:space="preserve">Sistēmas ieregulēšana, palaišana un nodošana pasūtītājam </t>
  </si>
  <si>
    <t>2. ALOKATORU SISTĒMA</t>
  </si>
  <si>
    <t>17-45000</t>
  </si>
  <si>
    <t>Objekta ierīkošanas tranporta izdevumi</t>
  </si>
  <si>
    <t>3. DEMONTĀŽAS DARBI</t>
  </si>
  <si>
    <t>Būvgružu izvešana un utilizacija</t>
  </si>
  <si>
    <t>ELT</t>
  </si>
  <si>
    <t>ZIBENSAIZSARDZĪBA</t>
  </si>
  <si>
    <t>LOKĀLĀ TĀME Nr. 2--2</t>
  </si>
  <si>
    <t>1. ZIBENSAIZSARDZĪBA</t>
  </si>
  <si>
    <t>Zibens uztvērēja galva LAP-CX 070 (vai ekvivalents)</t>
  </si>
  <si>
    <t>Uztvērēja masts ar atsaitēm- h=4m</t>
  </si>
  <si>
    <t>Zibensnovedēja stieple 8mm karsti cinkots</t>
  </si>
  <si>
    <t>Tranšejas rakšana un aizbēršana</t>
  </si>
  <si>
    <t>Zemējuma lentas montāža tranšejā</t>
  </si>
  <si>
    <t>Zemējuma lenta 30x3 karsti cinkota</t>
  </si>
  <si>
    <t>Zemējuma elektrods 3m,20mm</t>
  </si>
  <si>
    <t>Mērījumu klemme stieple/stieple</t>
  </si>
  <si>
    <t>kpl</t>
  </si>
  <si>
    <t>LOKĀLĀ TĀME Nr.0--1</t>
  </si>
  <si>
    <t>Sastādīja:</t>
  </si>
  <si>
    <t>LOKĀLĀ TĀME Nr.1--1</t>
  </si>
  <si>
    <t>LOKĀLĀ TĀME Nr.1--2</t>
  </si>
  <si>
    <t>LOKĀLĀ TĀME Nr.1--3</t>
  </si>
  <si>
    <t>LOKĀLĀ TĀME Nr.1--4</t>
  </si>
  <si>
    <t>LOKĀLĀ TĀME Nr.1--5</t>
  </si>
  <si>
    <t>LOKĀLĀ TĀME Nr.1--6</t>
  </si>
  <si>
    <t>LOKĀLĀ TĀME Nr.1--7</t>
  </si>
  <si>
    <t>LOKĀLĀ TĀME Nr.1--8</t>
  </si>
  <si>
    <t>Hidroizolācija Ceresit CR 90 (vai ekvivalents)</t>
  </si>
  <si>
    <t>LOKĀLĀ TĀME Nr.1--9</t>
  </si>
  <si>
    <t>LOKĀLĀ TĀME Nr.2--1</t>
  </si>
  <si>
    <t>Barošanas adapteris datu uztvērējam</t>
  </si>
  <si>
    <t>Datu tīkla izveide pasūtītājam saderīgā datu sistēmas formātā</t>
  </si>
  <si>
    <t>Pārspriegumu aizsardzības modulis 3F B16/100kA (vai ekvivalents)</t>
  </si>
  <si>
    <t>"Daudzdzīvokļu dzīvojamās mājas Zeiferta iela 20, Olainē energoefektivitātes paaugstināšana"</t>
  </si>
  <si>
    <t>Zeiferta iela 20, Olaine, Olaines novads, LV-2114</t>
  </si>
  <si>
    <t>"Daudzdzīvokļu dzīvojamās mājas Zeiferta iela 20, Olainē energoefektivitātes paaugstināšana", IDN: AS OŪS 2017/22</t>
  </si>
  <si>
    <t>Iepirkuma Nr. AS OŪS 2017/22</t>
  </si>
  <si>
    <t>Pagraba ventilācija sreste demontāža /atvēruma ailu iztīrīt no gružiem vai citiem šķēršļiem</t>
  </si>
  <si>
    <t>Ēkas numura plāksnes un ielas nosaukuma plāksnes demontāža un pēc fasades apdares pabeigšanas montāža atpakaļ, paredzot pagarinātos stiprinājumus</t>
  </si>
  <si>
    <t>Lieveņa jumta seguma demontāža (viļņotas loksnes Onduline)</t>
  </si>
  <si>
    <t>Kāpņu telpas esošo durbju demontāža</t>
  </si>
  <si>
    <t>Demontēt esošo balkona jumtiņu</t>
  </si>
  <si>
    <t>Demontēt starplogu koka apšuvumu un pildījumu Kāpņu telpas logiem</t>
  </si>
  <si>
    <t>Iztīrīt esošos gaisa pieplūdes ventilācijas kanālus</t>
  </si>
  <si>
    <t>Ventilācijas restes demontāža</t>
  </si>
  <si>
    <t>Logs L-6 ar piegādi un montāžu (U≤1,2W/m2*K), PVC rāmis ar stikla paketi, krāsa balta/balta, 1900*1400 mm, Katrā kāpņu telpā apakšējam logam starp 3. un 4. stāvu un 4. un 5. stāvu uzstādīt Blauberg FHM dabīgās ventilācijas sistēmu (vai analogu), kopā kāpņu telpas logiem 12 gab.</t>
  </si>
  <si>
    <t>MDF vai PVC plaodzes montāža, b=200 - 350 mm</t>
  </si>
  <si>
    <t>Ārdurvju bloks AD-1 (U≤1,8W/m2*K), 3000*2150 mm ar montāžu, siltinātas 2 metāla durvis, pagraba durvīm slēdzene ar 20 atslegam, kāpņu telpas durvīm rokturis un mehāniskā kodu atslēga, ar aizvērējmehānizmu</t>
  </si>
  <si>
    <t>Durvis D-1 (U≤1,8W/m2*K), 1625*2050 ar montāžu, PVC ar stikla paketi un pildiņu,  ar aizvērējmehānizmu</t>
  </si>
  <si>
    <t>Grunts</t>
  </si>
  <si>
    <t>Līmjava</t>
  </si>
  <si>
    <t>Siltumizolācijas montāža, 180 mm</t>
  </si>
  <si>
    <t>Dībeļi</t>
  </si>
  <si>
    <t>Putupolistirols 180 mm biezumā balkona zonā</t>
  </si>
  <si>
    <t>Perimetra profils ar lāseni, 180 mm, AL</t>
  </si>
  <si>
    <t>Siltumizolācijas montāža deformācijas šuvē, b=35 mm (mezgls 9)</t>
  </si>
  <si>
    <t>Stiklašķiedras siets</t>
  </si>
  <si>
    <t>Tonēts apmetums ''Biezpiens'', graudu izmērs 1,5 mm</t>
  </si>
  <si>
    <t>Ārsienas plaknes apmešana, slāņa biezums līdz 5 mm /tikai mainamiem logiem/</t>
  </si>
  <si>
    <t>07-00000</t>
  </si>
  <si>
    <t>Karoga stiprinajumu atīrīt no vecās krāsas, pārkrāsot ar pretkorozijas krāsu un montēt atpakaļ, paredzot jaunus stiprinājumus</t>
  </si>
  <si>
    <t>Zemes rakšanas darbi dziļumā līdz 1000 mm no apmales virsmas</t>
  </si>
  <si>
    <t>Uzziežama bitumena mastikas vertikāla hidroizolācija</t>
  </si>
  <si>
    <t>Pamatu putupolistirols EPS 150, 100 mm</t>
  </si>
  <si>
    <t>Tonēts apmetums ''Biezpiens'', graudu izmērs 1 mm</t>
  </si>
  <si>
    <t>Divas kārtas ruberoida</t>
  </si>
  <si>
    <t>Individuali izgatavota, divdalīga, siltināta bēniņu lūka, EI-60, ar montāžu, 1128*1128 mm</t>
  </si>
  <si>
    <t>Esošos metāla d.100 ventilācijas izvadus V1 nogriezt, pagarināt ar PVC cauruli 500 mm virs projektējamā jumta līmeņa un uzstādīt cinkotu skārda ''cepurīti''</t>
  </si>
  <si>
    <t>Jauno deflektoru d.100 montāža</t>
  </si>
  <si>
    <t>Antiseptizēta koka brusa 50*150mm, solis 1200 mm, L=520 mm</t>
  </si>
  <si>
    <t>Jumta seguma apakšklājs (poliesters 170g/m²)</t>
  </si>
  <si>
    <t>Jumta seguma virsklājs (poliesters 170g/m²)</t>
  </si>
  <si>
    <t>Esošo metāla jumta stiprinājumu attīrīt no krāsas un pārkrāsot ar pretkorozijas krāsu</t>
  </si>
  <si>
    <t>Esošo koka latu 30*100mm sagalabāšana un pārkrāsošana</t>
  </si>
  <si>
    <t>Jumta seguma montāža no profilēta skārda PP20</t>
  </si>
  <si>
    <t>Skārda nosegdetaļas ar vēja maliņu montāža</t>
  </si>
  <si>
    <t>Griestu betona virsmas attīrīšana no atlipušajiem betona gabaliem, stiegrojuma attīrīšāna no rūsas (apmēram 15% mo griseu kopējās platības)</t>
  </si>
  <si>
    <t>3. VENTILĀCIJAS RESTES MONTAŽA</t>
  </si>
  <si>
    <t>Metāla cinkotas ventilācijas restes RS-1 cokolā 100*300 mm</t>
  </si>
  <si>
    <t>Metāla cinkotas ventilācijas restes RS-2 cokolā 100*400 mm</t>
  </si>
  <si>
    <t>Apmešanas java</t>
  </si>
  <si>
    <t>Špaktele</t>
  </si>
  <si>
    <t>PVC tvaiku izolācija, 200 mikr</t>
  </si>
  <si>
    <t>Poliuretāna līme</t>
  </si>
  <si>
    <t>Antiseptizēts kokmateriāls, C24, 50*150 mm</t>
  </si>
  <si>
    <t>Skrūves</t>
  </si>
  <si>
    <t>Reģipsis GKBI</t>
  </si>
  <si>
    <t>Līme</t>
  </si>
  <si>
    <t>Vējtvera iekšdurvju kleidas durvīm no abam pusēm</t>
  </si>
  <si>
    <t>Skārda noisegdetaļu montāža durvju un kāpņu telpas starpsienas nosegšanai</t>
  </si>
  <si>
    <t>7. APDARES DARBI PĒC RADIATORU MONTĀŽAS</t>
  </si>
  <si>
    <t>Demontet esošo grīdas segumu , ja tāds ir uzstādīts</t>
  </si>
  <si>
    <t>07-05000</t>
  </si>
  <si>
    <t>Balkona margu metinājuma šuvju pārbaude un nepieciešamības gadijumā metinājuma šuves atjaunošana</t>
  </si>
  <si>
    <t>Balkona pārseguma metāla ieliekamo detaļu sadurvietas metinājuma šuvju pārbaude un nepieciešamības gadijumā metinājuma šuves atjaunošana</t>
  </si>
  <si>
    <t>07-12000</t>
  </si>
  <si>
    <t>HAT profila H20 30*1,5 piegāde un montāža</t>
  </si>
  <si>
    <t>1. BRUĢĒŠANAS DARBI</t>
  </si>
  <si>
    <t>Šķembas, 380 mm</t>
  </si>
  <si>
    <t>Smilts, 525 mm</t>
  </si>
  <si>
    <t>Ietves apmales 150*300*1000 mm</t>
  </si>
  <si>
    <t>2. CITI DARBI</t>
  </si>
  <si>
    <t>Demontējama asfalta seguma demontāža asfalta seguma apmale ap ēku</t>
  </si>
  <si>
    <t xml:space="preserve">Augsnes kārtas uzbērums </t>
  </si>
  <si>
    <t>Stieples turētājs pie sienu, jumtu</t>
  </si>
  <si>
    <t>Diagonālā krustklemme  stieples un lentas savienošanai</t>
  </si>
  <si>
    <t>17-01500</t>
  </si>
  <si>
    <t>Presējamais tērauda T-gabals 90, 15/15</t>
  </si>
  <si>
    <t>Presējamais tērauda T-gabals 90, 18/18/15</t>
  </si>
  <si>
    <t>Presējamais tērauda T-gabals 90, 22/22/15</t>
  </si>
  <si>
    <t>Presējamais tērauda T-gabals 90, 22/22</t>
  </si>
  <si>
    <t>Presējamais tērauda T-gabals 90, 28/28/15</t>
  </si>
  <si>
    <t>Presējamais tērauda T-gabals 90, 28/28/22</t>
  </si>
  <si>
    <t>Presējamais tērauda T-gabals 90, 28/28</t>
  </si>
  <si>
    <t>Presējamais tērauda T-gabals 90, 35/35/15</t>
  </si>
  <si>
    <t>Presējamais tērauda T-gabals 90, 35/35/22</t>
  </si>
  <si>
    <t>Presējamais tērauda T-gabals 90, 35/35/28</t>
  </si>
  <si>
    <t>Presējamais tērauda T-gabals 90, 42/42/15</t>
  </si>
  <si>
    <t>Presējamais tērauda T-gabals 90, 42/42/22</t>
  </si>
  <si>
    <t>Presējamais tērauda T-gabals 90, 42/42/28</t>
  </si>
  <si>
    <t>Presējamais tērauda T-gabals 90, 54/54/15</t>
  </si>
  <si>
    <t>Presējamais tērauda T-gabals 90, 54/54/22</t>
  </si>
  <si>
    <t>Presējamais tērauda T-gabals 90, 54/54/28</t>
  </si>
  <si>
    <t>Presējamais tērauda T-gabals 90, 54/54/76</t>
  </si>
  <si>
    <t>Presējamais tērauda T-gabals 90, 64/64/28</t>
  </si>
  <si>
    <t>Presējamais tērauda T-gabals 90, 64/64/76</t>
  </si>
  <si>
    <t>Presējamais tērauda T-gabals 90, 76/76/88</t>
  </si>
  <si>
    <t>Presējamā tērauda pāreja, 18/15</t>
  </si>
  <si>
    <t>Presējamā tērauda pāreja, 22/18</t>
  </si>
  <si>
    <t>Presējamā tērauda pāreja, 28/22</t>
  </si>
  <si>
    <t>Presējamā tērauda pāreja, 35/28</t>
  </si>
  <si>
    <t>Presējamā tērauda pāreja, 42/35</t>
  </si>
  <si>
    <t>Presējamā tērauda pāreja, 54/42</t>
  </si>
  <si>
    <t>Presējamā tērauda pāreja, 64/54</t>
  </si>
  <si>
    <t>Noslēgventīlis ar garo rokturi, DN-15</t>
  </si>
  <si>
    <t>Noslēgventīlis ar garo rokturi, DN-65</t>
  </si>
  <si>
    <t>Noslēgventīlis ar garo rokturi, DN-80</t>
  </si>
  <si>
    <t>Caurļvadu siltumizolācijas čaula ar folijas pārklājumu, 15/40</t>
  </si>
  <si>
    <t>Caurļvadu siltumizolācijas čaula ar folijas pārklājumu, 18/40</t>
  </si>
  <si>
    <t>Caurļvadu siltumizolācijas čaula ar folijas pārklājumu, 22/40</t>
  </si>
  <si>
    <t>Caurļvadu siltumizolācijas čaula ar folijas pārklājumu, 28/40</t>
  </si>
  <si>
    <t>Caurļvadu siltumizolācijas čaula ar folijas pārklājumu, 35/40</t>
  </si>
  <si>
    <t>Caurļvadu siltumizolācijas čaula ar folijas pārklājumu, 42/40</t>
  </si>
  <si>
    <t>Caurļvadu siltumizolācijas čaula ar folijas pārklājumu, 54/40</t>
  </si>
  <si>
    <t>Caurļvadu siltumizolācijas čaula ar folijas pārklājumu, 64/40</t>
  </si>
  <si>
    <t>Caurļvadu siltumizolācijas čaula ar folijas pārklājumu, 76/40</t>
  </si>
  <si>
    <t>Caurļvadu siltumizolācijas čaula ar folijas pārklājumu, 88/40</t>
  </si>
  <si>
    <t>Caurļvadu siltumizolācijas palīgmateriāli</t>
  </si>
  <si>
    <t>Stāvvadu starpstāvu atvērumu izbūve papildus esošajiem</t>
  </si>
  <si>
    <t>Esošo vājstrāvu tīklu pārcelšana no esošajām ventilācijas šahtām
uz komunikāciju šahtām.</t>
  </si>
  <si>
    <t>Esošās sistēmas cauruļu demontāža</t>
  </si>
  <si>
    <t>Esošās sistēmas radiatoru demontāža</t>
  </si>
  <si>
    <t>Elektrības izmaksas (uz būvdarbu izpildes laiku objektā)</t>
  </si>
  <si>
    <t>Ūdens izmaksas (uz būvdarbu izpildes laiku objektā)</t>
  </si>
  <si>
    <t>Logs L-1 ar piegādi un montāžu (U≤1,2W/m2*K), PVC rāmis ar stikla paketi, krāsa balta/balta, 1250*1400 mm, veramā loga daļā uzstādīt Blauberg FHM dabīgas ventilācijas sistēmu (vai ekvivalents)</t>
  </si>
  <si>
    <t>Logs L-2 ar piegādi un montāžu (U≤1,2W/m2*K), PVC rāmis ar stikla paketi, krāsa balta/balta, 1250*1400 mm, veramā loga daļā uzstādīt Blauberg FHM dabīgas ventilācijas sistemu (vai ekvivalents)</t>
  </si>
  <si>
    <t>Logs L-3 ar piegādi un montāžu (U≤1,2W/m2*K), PVC rāmis ar stikla paketi, krāsa balta/balta, 1850*1400 mm, veramā loga daļā uzstādīt Blauberg FHM dabīgas ventilācijas sistēmu (vai ekvivalents)</t>
  </si>
  <si>
    <t>Logs L-4 ar piegādi un montāžu (U≤1,2W/m2*K), PVC rāmis ar stikla paketi, krāsa balta/balta, 1200*1400+650*2200 mm, veramā loga daļā uzstādīt Blauberg FHM dabīgas ventilācijas sistēmu (vai ekvivalents)</t>
  </si>
  <si>
    <t>Logs L-5 ar piegādi un montāžu (U≤1,2W/m2*K), PVC rāmis ar stikla paketi, krāsa balta/balta, 1200*1400+650*2200 mm, veramā loga daļā uzstādīt Blauberg FHM dabīgas ventilācijas sistēmu (vai ekvivalents)</t>
  </si>
  <si>
    <t>Logs L-7 ar piegādi un montāžu (U≤1,2W/m2*K), PVC rāmis ar stikla paketi, krāsa balta/balta, 1300*1400 mm, veramā loga daļā uzstādīt Blauberg FHM dabīgas ventilācijas sistēmu (vai ekvivalents)</t>
  </si>
  <si>
    <t>Logs L-8 ar piegādi un montāžu (U≤1,2W/m2*K), PVC rāmis ar stikla paketi, krāsa balta/balta, 1900*1400 mm, veramā loga daļā uzstādīt Blauberg FHM dabīgas ventilācijas sistēmu (vai ekvivalents)</t>
  </si>
  <si>
    <t>Visiem agrāk nomainītiem logiem veramājā daļā uzstādīt Blauberg FHM dabīgas ventilācijas sistēmu (vai ekvivalents)</t>
  </si>
  <si>
    <t>Akmens vate PAROC LINIO 10 vai ekvivalents, 180 mm</t>
  </si>
  <si>
    <t>Akmens vate PAROC LINIO 10 vai ekvivalents, 30 mm</t>
  </si>
  <si>
    <t>Paroc ROS 30, 140 mm vai ekvivalents</t>
  </si>
  <si>
    <t>Paroc ROS 30g, 100 mm vai ekvivalents</t>
  </si>
  <si>
    <t>Paroc ROB 50, 20 mm vai ekvivalents</t>
  </si>
  <si>
    <t>Siltumizolācija Paroc extra 100 mm, vai ekvivalents</t>
  </si>
  <si>
    <t>Akmens vate PAROC CGL20cy vai ekvivalents, 100 mm</t>
  </si>
  <si>
    <t>Akmens vate Paroc eXtra, 150 mm , KT35 vai ekvivalents</t>
  </si>
  <si>
    <t>Presējama tērauda caurule 15, Viega Prestabo (vai ekvivalents)</t>
  </si>
  <si>
    <t>Presējama tērauda caurule 18, Viega Prestabo (vai ekvivalents)</t>
  </si>
  <si>
    <t>Presējama tērauda caurule 22, Viega Prestabo (vai ekvivalents)</t>
  </si>
  <si>
    <t>Presējama tērauda caurule 28, Viega Prestabo (vai ekvivalents)</t>
  </si>
  <si>
    <t>Presējama tērauda caurule 35, Viega Prestabo (vai ekvivalents)</t>
  </si>
  <si>
    <t>Presējama tērauda caurule 42, Viega Prestabo (vai ekvivalents)</t>
  </si>
  <si>
    <t>Presējama tērauda caurule 54, Viega Prestabo (vai ekvivalents)</t>
  </si>
  <si>
    <t>Presējama tērauda caurule 64, Viega Prestabo (vai ekvivalents)</t>
  </si>
  <si>
    <t>Presējama tērauda caurule 76, Viega Prestabo (vai ekvivalents)</t>
  </si>
  <si>
    <t>Presējama tērauda caurule 88, Viega Prestabo (vai ekvivalents)</t>
  </si>
  <si>
    <t>Presējamais tērauda līkums 90-15, Viega Prestabo (vai ekvivalents)</t>
  </si>
  <si>
    <t>Presējamais daudzslāņa līkums 90-22, Viega Prestabo (vai ekvivalents)</t>
  </si>
  <si>
    <t>Presējamais terauda korķis ar vītnes pāreju , Viega Prestabo (vai ekvivalents)</t>
  </si>
  <si>
    <t>Tērauda radiātors komplektā ar termogalvu un noslēgarmatūru, Kermi Therm X2 Profil-K Type22 (vai ekvivalents) 1000x500</t>
  </si>
  <si>
    <t>Tērauda radiātors komplektā ar termogalvu un noslēgarmatūru, Kermi Therm X2 Profil-K Type22 (vai ekvivalents) 1100x500</t>
  </si>
  <si>
    <t>Tērauda radiātors komplektā ar termogalvu un noslēgarmatūru, Kermi Therm X2 Profil-K Type22 (vai ekvivalents) 1200x500</t>
  </si>
  <si>
    <t>Tērauda radiātors komplektā ar termogalvu un noslēgarmatūru, Kermi Therm X2 Profil-K Type22 (vai ekvivalents) 1300x500</t>
  </si>
  <si>
    <t>Tērauda radiātors komplektā ar termogalvu un noslēgarmatūru, Kermi Therm X2 Profil-K Type22 (vai ekvivalents) 1400x500</t>
  </si>
  <si>
    <t>Tērauda radiātors komplektā ar termogalvu un noslēgarmatūru, Kermi Therm X2 Profil-K Type22 (vai ekvivalents) 1600x500</t>
  </si>
  <si>
    <t xml:space="preserve">Tērauda radiātors komplektā ar termogalvu un noslēgarmatūru, Kermi Therm X2 Profil-K Type22 (vai ekvivalents) 1800x500 </t>
  </si>
  <si>
    <t>Tērauda radiātors komplektā ar termogalvu un noslēgarmatūru, Kermi Therm X2 Profil-K Type22 (vai ekvivalents) 2000x500</t>
  </si>
  <si>
    <t>Tērauda radiātors komplektā ar termogalvu un noslēgarmatūru, Kermi Therm X2 Profil-K Type22 (vai ekvivalents) 700x500</t>
  </si>
  <si>
    <t>Tērauda radiātors komplektā ar termogalvu un noslēgarmatūru, Kermi Therm X2 Profil-K Type22 (vai ekvivalents) 900x500</t>
  </si>
  <si>
    <t xml:space="preserve">No spiediena neatkarīgs balansēšanas un vadības vārsts, AB-QM 10 (vai ekvivalents) </t>
  </si>
  <si>
    <t xml:space="preserve">No spiediena neatkarīgs balansēšanas un vadības vārsts, AB-QM 15 (vai ekvivalents) </t>
  </si>
  <si>
    <t xml:space="preserve">No spiediena neatkarīgs balansēšanas un vadības vārsts, AB-QM 20 (vai ekvivalents) </t>
  </si>
  <si>
    <t xml:space="preserve">Balansējošais ventīlis, MSV-BD 50 (vai ekvivalents) </t>
  </si>
  <si>
    <t>Siltuma maksas sadalītāja montāžā</t>
  </si>
  <si>
    <t>Alokatori (Siltuma maksas sadalītājs MESA Caloric 5 P2 (vai ekvivalents) tērauda paneļu, čuguna vai alumīnija sekciju sildķermeņiem).</t>
  </si>
  <si>
    <t>Sildķermeņu raksturojums, siltumatdeves koeficientu noteikšana</t>
  </si>
  <si>
    <t>Datu uztvērējs Qundis WTT16 (vai ekvivalents)</t>
  </si>
  <si>
    <t xml:space="preserve">Datu uztvērēju montāža, MBUS savienojums ar VEP2xl </t>
  </si>
  <si>
    <t>objekts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</si>
</sst>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
    <numFmt numFmtId="165" formatCode="0.0"/>
  </numFmts>
  <fonts count="67">
    <font>
      <sz val="10"/>
      <name val="Arial"/>
    </font>
    <font>
      <sz val="10"/>
      <name val="Helv"/>
    </font>
    <font>
      <sz val="11"/>
      <color indexed="8"/>
      <name val="Calibri"/>
      <family val="2"/>
      <charset val="186"/>
    </font>
    <font>
      <sz val="11"/>
      <color indexed="9"/>
      <name val="Calibri"/>
      <family val="2"/>
      <charset val="186"/>
    </font>
    <font>
      <sz val="11"/>
      <color indexed="52"/>
      <name val="Calibri"/>
      <family val="2"/>
      <charset val="186"/>
    </font>
    <font>
      <sz val="10"/>
      <name val="Helv"/>
      <family val="2"/>
    </font>
    <font>
      <b/>
      <sz val="10"/>
      <name val="Times New Roman"/>
      <family val="1"/>
    </font>
    <font>
      <sz val="11"/>
      <name val="Times New Roman"/>
      <family val="1"/>
    </font>
    <font>
      <sz val="10"/>
      <name val="Times New Roman"/>
      <family val="1"/>
    </font>
    <font>
      <b/>
      <sz val="12"/>
      <name val="Times New Roman"/>
      <family val="1"/>
    </font>
    <font>
      <sz val="10"/>
      <color indexed="10"/>
      <name val="Times New Roman"/>
      <family val="1"/>
    </font>
    <font>
      <sz val="8"/>
      <name val="Times New Roman"/>
      <family val="1"/>
    </font>
    <font>
      <sz val="10"/>
      <color indexed="9"/>
      <name val="Times New Roman"/>
      <family val="1"/>
    </font>
    <font>
      <sz val="10"/>
      <name val="Arial"/>
      <family val="2"/>
      <charset val="186"/>
    </font>
    <font>
      <sz val="10"/>
      <name val="Times New Roman"/>
      <family val="1"/>
      <charset val="204"/>
    </font>
    <font>
      <i/>
      <sz val="10"/>
      <name val="Times New Roman"/>
      <family val="1"/>
      <charset val="186"/>
    </font>
    <font>
      <b/>
      <sz val="10"/>
      <name val="Times New Roman"/>
      <family val="1"/>
      <charset val="204"/>
    </font>
    <font>
      <b/>
      <sz val="10"/>
      <color indexed="10"/>
      <name val="Times New Roman"/>
      <family val="1"/>
      <charset val="186"/>
    </font>
    <font>
      <sz val="10"/>
      <name val="Times New Roman"/>
      <family val="1"/>
      <charset val="186"/>
    </font>
    <font>
      <sz val="8"/>
      <name val="LVHelvetica"/>
      <charset val="204"/>
    </font>
    <font>
      <sz val="10"/>
      <color rgb="FF000000"/>
      <name val="Arial"/>
      <family val="2"/>
      <charset val="186"/>
    </font>
    <font>
      <sz val="10"/>
      <color rgb="FF000000"/>
      <name val="Helv"/>
      <charset val="186"/>
    </font>
    <font>
      <b/>
      <sz val="10"/>
      <name val="Times New Roman"/>
      <family val="1"/>
      <charset val="186"/>
    </font>
    <font>
      <sz val="10"/>
      <color indexed="10"/>
      <name val="Times New Roman"/>
      <family val="1"/>
      <charset val="186"/>
    </font>
    <font>
      <b/>
      <sz val="10"/>
      <color rgb="FFFF0000"/>
      <name val="Times New Roman"/>
      <family val="1"/>
      <charset val="186"/>
    </font>
    <font>
      <sz val="10"/>
      <name val="Arial"/>
      <family val="2"/>
      <charset val="204"/>
    </font>
    <font>
      <sz val="10"/>
      <color rgb="FFFF0000"/>
      <name val="Times New Roman"/>
      <family val="1"/>
      <charset val="186"/>
    </font>
    <font>
      <b/>
      <sz val="12"/>
      <name val="Times New Roman"/>
      <family val="1"/>
      <charset val="186"/>
    </font>
    <font>
      <b/>
      <sz val="11"/>
      <name val="Times New Roman"/>
      <family val="1"/>
      <charset val="186"/>
    </font>
    <font>
      <sz val="11"/>
      <name val="Times New Roman"/>
      <family val="1"/>
      <charset val="186"/>
    </font>
    <font>
      <b/>
      <sz val="10.5"/>
      <name val="Times New Roman"/>
      <family val="1"/>
      <charset val="186"/>
    </font>
    <font>
      <b/>
      <sz val="10"/>
      <name val="Arial"/>
      <family val="2"/>
      <charset val="186"/>
    </font>
    <font>
      <sz val="12"/>
      <name val="Times New Roman"/>
      <family val="1"/>
    </font>
    <font>
      <b/>
      <sz val="14"/>
      <name val="Times New Roman"/>
      <family val="1"/>
    </font>
    <font>
      <sz val="10"/>
      <name val="Times New Roman"/>
      <family val="1"/>
      <charset val="186"/>
    </font>
    <font>
      <b/>
      <sz val="12"/>
      <name val="Times New Roman"/>
      <family val="1"/>
      <charset val="186"/>
    </font>
    <font>
      <b/>
      <sz val="11"/>
      <name val="Times New Roman"/>
      <family val="1"/>
      <charset val="186"/>
    </font>
    <font>
      <sz val="11"/>
      <name val="Times New Roman"/>
      <family val="1"/>
      <charset val="186"/>
    </font>
    <font>
      <sz val="10"/>
      <name val="Times New Roman"/>
      <family val="1"/>
    </font>
    <font>
      <sz val="10"/>
      <color indexed="9"/>
      <name val="Times New Roman"/>
      <family val="1"/>
    </font>
    <font>
      <sz val="8"/>
      <name val="Times New Roman"/>
      <family val="1"/>
    </font>
    <font>
      <b/>
      <sz val="10"/>
      <color indexed="10"/>
      <name val="Times New Roman"/>
      <family val="1"/>
      <charset val="186"/>
    </font>
    <font>
      <sz val="10"/>
      <color indexed="10"/>
      <name val="Times New Roman"/>
      <family val="1"/>
      <charset val="186"/>
    </font>
    <font>
      <b/>
      <sz val="10"/>
      <color rgb="FFFF0000"/>
      <name val="Times New Roman"/>
      <family val="1"/>
      <charset val="186"/>
    </font>
    <font>
      <sz val="10"/>
      <name val="Times New Roman"/>
      <family val="1"/>
      <charset val="186"/>
    </font>
    <font>
      <b/>
      <sz val="12"/>
      <name val="Times New Roman"/>
      <family val="1"/>
      <charset val="186"/>
    </font>
    <font>
      <b/>
      <sz val="11"/>
      <name val="Times New Roman"/>
      <family val="1"/>
      <charset val="186"/>
    </font>
    <font>
      <sz val="11"/>
      <name val="Times New Roman"/>
      <family val="1"/>
      <charset val="186"/>
    </font>
    <font>
      <sz val="10"/>
      <name val="Times New Roman"/>
      <family val="1"/>
    </font>
    <font>
      <sz val="10"/>
      <color indexed="9"/>
      <name val="Times New Roman"/>
      <family val="1"/>
    </font>
    <font>
      <sz val="8"/>
      <name val="Times New Roman"/>
      <family val="1"/>
    </font>
    <font>
      <b/>
      <sz val="10"/>
      <color rgb="FFFF0000"/>
      <name val="Times New Roman"/>
      <family val="1"/>
      <charset val="204"/>
    </font>
    <font>
      <sz val="10"/>
      <name val="Times New Roman"/>
      <family val="1"/>
      <charset val="186"/>
    </font>
    <font>
      <b/>
      <sz val="10"/>
      <color indexed="10"/>
      <name val="Times New Roman"/>
      <family val="1"/>
      <charset val="186"/>
    </font>
    <font>
      <sz val="10"/>
      <color indexed="10"/>
      <name val="Times New Roman"/>
      <family val="1"/>
      <charset val="186"/>
    </font>
    <font>
      <b/>
      <sz val="10"/>
      <color rgb="FFFF0000"/>
      <name val="Times New Roman"/>
      <family val="1"/>
      <charset val="186"/>
    </font>
    <font>
      <sz val="10"/>
      <name val="Times New Roman"/>
      <family val="1"/>
      <charset val="186"/>
    </font>
    <font>
      <sz val="10"/>
      <name val="Arial"/>
    </font>
    <font>
      <b/>
      <sz val="12"/>
      <name val="Times New Roman"/>
      <family val="1"/>
      <charset val="186"/>
    </font>
    <font>
      <b/>
      <sz val="11"/>
      <name val="Times New Roman"/>
      <family val="1"/>
      <charset val="186"/>
    </font>
    <font>
      <sz val="11"/>
      <name val="Times New Roman"/>
      <family val="1"/>
      <charset val="186"/>
    </font>
    <font>
      <sz val="10"/>
      <name val="Times New Roman"/>
      <family val="1"/>
    </font>
    <font>
      <sz val="10"/>
      <color indexed="9"/>
      <name val="Times New Roman"/>
      <family val="1"/>
    </font>
    <font>
      <sz val="8"/>
      <name val="Times New Roman"/>
      <family val="1"/>
    </font>
    <font>
      <b/>
      <sz val="10"/>
      <color indexed="10"/>
      <name val="Times New Roman"/>
      <family val="1"/>
      <charset val="186"/>
    </font>
    <font>
      <sz val="10"/>
      <color indexed="10"/>
      <name val="Times New Roman"/>
      <family val="1"/>
      <charset val="186"/>
    </font>
    <font>
      <b/>
      <sz val="10"/>
      <color rgb="FFFF0000"/>
      <name val="Times New Roman"/>
      <family val="1"/>
      <charset val="186"/>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theme="0"/>
        <bgColor indexed="64"/>
      </patternFill>
    </fill>
  </fills>
  <borders count="54">
    <border>
      <left/>
      <right/>
      <top/>
      <bottom/>
      <diagonal/>
    </border>
    <border>
      <left/>
      <right/>
      <top/>
      <bottom style="double">
        <color indexed="52"/>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medium">
        <color indexed="64"/>
      </top>
      <bottom/>
      <diagonal/>
    </border>
    <border>
      <left/>
      <right style="thin">
        <color indexed="64"/>
      </right>
      <top style="medium">
        <color indexed="64"/>
      </top>
      <bottom/>
      <diagonal/>
    </border>
  </borders>
  <cellStyleXfs count="3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 fillId="0" borderId="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5" fillId="0" borderId="0"/>
    <xf numFmtId="0" fontId="13" fillId="0" borderId="0"/>
    <xf numFmtId="0" fontId="20" fillId="0" borderId="0" applyNumberFormat="0" applyBorder="0" applyProtection="0"/>
    <xf numFmtId="0" fontId="1" fillId="0" borderId="0"/>
    <xf numFmtId="0" fontId="4" fillId="0" borderId="1" applyNumberFormat="0" applyFill="0" applyAlignment="0" applyProtection="0"/>
    <xf numFmtId="0" fontId="21" fillId="0" borderId="0" applyNumberFormat="0" applyBorder="0" applyProtection="0"/>
    <xf numFmtId="0" fontId="1" fillId="0" borderId="0"/>
    <xf numFmtId="0" fontId="19" fillId="0" borderId="0">
      <alignment horizontal="left"/>
    </xf>
    <xf numFmtId="0" fontId="13" fillId="0" borderId="0"/>
    <xf numFmtId="0" fontId="13" fillId="0" borderId="0"/>
    <xf numFmtId="0" fontId="13" fillId="0" borderId="0"/>
    <xf numFmtId="0" fontId="13" fillId="20" borderId="0">
      <alignment vertical="center" wrapText="1"/>
    </xf>
  </cellStyleXfs>
  <cellXfs count="532">
    <xf numFmtId="0" fontId="0" fillId="0" borderId="0" xfId="0"/>
    <xf numFmtId="0" fontId="8" fillId="0" borderId="3" xfId="0" applyFont="1" applyFill="1" applyBorder="1" applyAlignment="1">
      <alignment horizontal="center" vertical="center" wrapText="1"/>
    </xf>
    <xf numFmtId="4" fontId="8" fillId="0" borderId="4" xfId="0" applyNumberFormat="1" applyFont="1" applyFill="1" applyBorder="1" applyAlignment="1" applyProtection="1">
      <alignment horizontal="center" vertical="center" wrapText="1"/>
    </xf>
    <xf numFmtId="4" fontId="8" fillId="0" borderId="5" xfId="0" applyNumberFormat="1" applyFont="1" applyFill="1" applyBorder="1" applyAlignment="1" applyProtection="1">
      <alignment horizontal="center" vertical="center" wrapText="1"/>
    </xf>
    <xf numFmtId="0" fontId="8" fillId="0" borderId="0" xfId="0" applyFont="1" applyFill="1" applyAlignment="1">
      <alignment horizontal="center" vertical="center" wrapText="1"/>
    </xf>
    <xf numFmtId="2" fontId="18" fillId="0" borderId="0" xfId="35" applyNumberFormat="1" applyFont="1" applyFill="1" applyAlignment="1">
      <alignment vertical="center"/>
    </xf>
    <xf numFmtId="0" fontId="8" fillId="0" borderId="2" xfId="0" applyFont="1" applyFill="1" applyBorder="1" applyAlignment="1">
      <alignment vertical="center"/>
    </xf>
    <xf numFmtId="0" fontId="8" fillId="0" borderId="2" xfId="0" applyFont="1" applyFill="1" applyBorder="1" applyAlignment="1">
      <alignment horizontal="left" vertical="center"/>
    </xf>
    <xf numFmtId="4" fontId="18" fillId="0" borderId="12" xfId="0" applyNumberFormat="1" applyFont="1" applyFill="1" applyBorder="1" applyAlignment="1" applyProtection="1">
      <alignment horizontal="center"/>
    </xf>
    <xf numFmtId="4" fontId="18" fillId="0" borderId="12" xfId="36" applyNumberFormat="1" applyFont="1" applyFill="1" applyBorder="1" applyAlignment="1" applyProtection="1">
      <alignment horizontal="center"/>
    </xf>
    <xf numFmtId="4" fontId="18" fillId="0" borderId="14" xfId="36" applyNumberFormat="1" applyFont="1" applyFill="1" applyBorder="1" applyAlignment="1" applyProtection="1">
      <alignment horizontal="center"/>
    </xf>
    <xf numFmtId="0" fontId="18" fillId="0" borderId="0" xfId="29" applyFont="1" applyFill="1" applyAlignment="1">
      <alignment vertical="center"/>
    </xf>
    <xf numFmtId="0" fontId="18" fillId="0" borderId="15" xfId="35" applyFont="1" applyFill="1" applyBorder="1" applyAlignment="1">
      <alignment horizontal="center" vertical="center" textRotation="90" wrapText="1"/>
    </xf>
    <xf numFmtId="0" fontId="18" fillId="0" borderId="16" xfId="35" applyFont="1" applyFill="1" applyBorder="1" applyAlignment="1">
      <alignment horizontal="center" vertical="center" textRotation="90" wrapText="1"/>
    </xf>
    <xf numFmtId="49" fontId="18" fillId="0" borderId="29" xfId="29" applyNumberFormat="1" applyFont="1" applyFill="1" applyBorder="1" applyAlignment="1">
      <alignment horizontal="center" vertical="center"/>
    </xf>
    <xf numFmtId="49" fontId="18" fillId="0" borderId="27" xfId="29" applyNumberFormat="1" applyFont="1" applyFill="1" applyBorder="1" applyAlignment="1">
      <alignment horizontal="center" vertical="center"/>
    </xf>
    <xf numFmtId="0" fontId="18" fillId="0" borderId="27" xfId="29" applyFont="1" applyFill="1" applyBorder="1" applyAlignment="1">
      <alignment horizontal="center" vertical="center"/>
    </xf>
    <xf numFmtId="0" fontId="18" fillId="0" borderId="27" xfId="29" applyFont="1" applyFill="1" applyBorder="1" applyAlignment="1">
      <alignment horizontal="center" vertical="center" wrapText="1"/>
    </xf>
    <xf numFmtId="0" fontId="18" fillId="0" borderId="32" xfId="29" applyFont="1" applyFill="1" applyBorder="1" applyAlignment="1">
      <alignment horizontal="center" vertical="center" wrapText="1"/>
    </xf>
    <xf numFmtId="0" fontId="8" fillId="0" borderId="12" xfId="0" applyFont="1" applyFill="1" applyBorder="1" applyAlignment="1">
      <alignment horizontal="right" vertical="center" wrapText="1"/>
    </xf>
    <xf numFmtId="0" fontId="8" fillId="0" borderId="12" xfId="0" applyFont="1" applyFill="1" applyBorder="1" applyAlignment="1">
      <alignment horizontal="left" vertical="center" wrapText="1"/>
    </xf>
    <xf numFmtId="0" fontId="18" fillId="0" borderId="12" xfId="0" applyFont="1" applyFill="1" applyBorder="1" applyAlignment="1">
      <alignment horizontal="center" vertical="center"/>
    </xf>
    <xf numFmtId="2" fontId="24" fillId="0" borderId="12" xfId="0" applyNumberFormat="1" applyFont="1" applyFill="1" applyBorder="1" applyAlignment="1">
      <alignment horizontal="center" vertical="center"/>
    </xf>
    <xf numFmtId="2" fontId="18" fillId="0" borderId="12" xfId="0" applyNumberFormat="1" applyFont="1" applyFill="1" applyBorder="1" applyAlignment="1">
      <alignment horizontal="center" vertical="center"/>
    </xf>
    <xf numFmtId="0" fontId="18" fillId="0" borderId="0" xfId="0" applyFont="1" applyFill="1"/>
    <xf numFmtId="2" fontId="24" fillId="0" borderId="12" xfId="0" applyNumberFormat="1" applyFont="1" applyFill="1" applyBorder="1" applyAlignment="1">
      <alignment horizontal="center" vertical="center" wrapText="1"/>
    </xf>
    <xf numFmtId="4" fontId="24" fillId="0" borderId="12" xfId="35" applyNumberFormat="1" applyFont="1" applyFill="1" applyBorder="1" applyAlignment="1" applyProtection="1">
      <alignment horizontal="center" vertical="center"/>
    </xf>
    <xf numFmtId="4" fontId="26" fillId="0" borderId="14" xfId="35" applyNumberFormat="1" applyFont="1" applyFill="1" applyBorder="1" applyAlignment="1" applyProtection="1">
      <alignment horizontal="center" vertical="center"/>
    </xf>
    <xf numFmtId="4" fontId="26" fillId="0" borderId="20" xfId="35" applyNumberFormat="1" applyFont="1" applyFill="1" applyBorder="1" applyAlignment="1" applyProtection="1">
      <alignment horizontal="center" vertical="center"/>
    </xf>
    <xf numFmtId="49" fontId="18" fillId="0" borderId="8" xfId="29" applyNumberFormat="1" applyFont="1" applyFill="1" applyBorder="1" applyAlignment="1">
      <alignment horizontal="center" vertical="center"/>
    </xf>
    <xf numFmtId="49" fontId="18" fillId="0" borderId="9" xfId="29" applyNumberFormat="1" applyFont="1" applyFill="1" applyBorder="1" applyAlignment="1">
      <alignment horizontal="center" vertical="center"/>
    </xf>
    <xf numFmtId="0" fontId="18" fillId="0" borderId="9" xfId="29" applyFont="1" applyFill="1" applyBorder="1" applyAlignment="1">
      <alignment horizontal="center" vertical="center"/>
    </xf>
    <xf numFmtId="0" fontId="18" fillId="0" borderId="9" xfId="29" applyFont="1" applyFill="1" applyBorder="1" applyAlignment="1">
      <alignment horizontal="center" vertical="center" wrapText="1"/>
    </xf>
    <xf numFmtId="0" fontId="18" fillId="0" borderId="10" xfId="29" applyFont="1" applyFill="1" applyBorder="1" applyAlignment="1">
      <alignment horizontal="center" vertical="center" wrapText="1"/>
    </xf>
    <xf numFmtId="4" fontId="18" fillId="0" borderId="12" xfId="36" applyNumberFormat="1" applyFont="1" applyFill="1" applyBorder="1" applyAlignment="1" applyProtection="1">
      <alignment horizontal="center" vertical="center"/>
    </xf>
    <xf numFmtId="4" fontId="18" fillId="0" borderId="12" xfId="0" applyNumberFormat="1" applyFont="1" applyFill="1" applyBorder="1" applyAlignment="1" applyProtection="1">
      <alignment horizontal="center" vertical="center"/>
    </xf>
    <xf numFmtId="4" fontId="18" fillId="0" borderId="14" xfId="36" applyNumberFormat="1" applyFont="1" applyFill="1" applyBorder="1" applyAlignment="1" applyProtection="1">
      <alignment horizontal="center" vertical="center"/>
    </xf>
    <xf numFmtId="0" fontId="0" fillId="0" borderId="0" xfId="0" applyBorder="1"/>
    <xf numFmtId="0" fontId="18" fillId="0" borderId="0" xfId="35" applyFont="1" applyFill="1" applyBorder="1" applyAlignment="1">
      <alignment vertical="center"/>
    </xf>
    <xf numFmtId="0" fontId="18" fillId="0" borderId="0" xfId="35" applyFont="1" applyFill="1" applyBorder="1" applyAlignment="1">
      <alignment vertical="center" wrapText="1"/>
    </xf>
    <xf numFmtId="0" fontId="18" fillId="0" borderId="0" xfId="35" applyFont="1" applyFill="1" applyAlignment="1">
      <alignment vertical="center"/>
    </xf>
    <xf numFmtId="0" fontId="22" fillId="0" borderId="0" xfId="35" applyFont="1" applyFill="1" applyAlignment="1">
      <alignment horizontal="center" vertical="center"/>
    </xf>
    <xf numFmtId="0" fontId="22" fillId="0" borderId="0" xfId="35" applyFont="1" applyFill="1" applyAlignment="1">
      <alignment horizontal="right" vertical="center"/>
    </xf>
    <xf numFmtId="0" fontId="22" fillId="0" borderId="0" xfId="35" applyFont="1" applyFill="1" applyAlignment="1">
      <alignment horizontal="left" vertical="center"/>
    </xf>
    <xf numFmtId="0" fontId="18" fillId="0" borderId="3" xfId="35" applyFont="1" applyFill="1" applyBorder="1" applyAlignment="1">
      <alignment horizontal="center" vertical="center"/>
    </xf>
    <xf numFmtId="0" fontId="18" fillId="0" borderId="4" xfId="35" applyFont="1" applyFill="1" applyBorder="1" applyAlignment="1">
      <alignment vertical="center"/>
    </xf>
    <xf numFmtId="0" fontId="18" fillId="0" borderId="4" xfId="35" applyFont="1" applyFill="1" applyBorder="1" applyAlignment="1">
      <alignment horizontal="center" vertical="center" wrapText="1"/>
    </xf>
    <xf numFmtId="2" fontId="23" fillId="0" borderId="4" xfId="35" applyNumberFormat="1" applyFont="1" applyFill="1" applyBorder="1" applyAlignment="1">
      <alignment horizontal="center" vertical="center"/>
    </xf>
    <xf numFmtId="4" fontId="18" fillId="0" borderId="4" xfId="35" applyNumberFormat="1" applyFont="1" applyFill="1" applyBorder="1" applyAlignment="1" applyProtection="1">
      <alignment horizontal="center" vertical="center"/>
    </xf>
    <xf numFmtId="4" fontId="18" fillId="0" borderId="5" xfId="35" applyNumberFormat="1" applyFont="1" applyFill="1" applyBorder="1" applyAlignment="1" applyProtection="1">
      <alignment horizontal="center" vertical="center"/>
    </xf>
    <xf numFmtId="0" fontId="18" fillId="0" borderId="17" xfId="35" applyFont="1" applyFill="1" applyBorder="1" applyAlignment="1">
      <alignment vertical="center"/>
    </xf>
    <xf numFmtId="4" fontId="18" fillId="0" borderId="17" xfId="35" applyNumberFormat="1" applyFont="1" applyFill="1" applyBorder="1" applyAlignment="1" applyProtection="1">
      <alignment horizontal="center" vertical="center"/>
    </xf>
    <xf numFmtId="43" fontId="18" fillId="0" borderId="19" xfId="35" applyNumberFormat="1" applyFont="1" applyFill="1" applyBorder="1" applyAlignment="1" applyProtection="1">
      <alignment horizontal="center" vertical="center"/>
    </xf>
    <xf numFmtId="0" fontId="18" fillId="0" borderId="24" xfId="35" applyFont="1" applyFill="1" applyBorder="1" applyAlignment="1">
      <alignment vertical="center"/>
    </xf>
    <xf numFmtId="4" fontId="18" fillId="0" borderId="20" xfId="35" applyNumberFormat="1" applyFont="1" applyFill="1" applyBorder="1" applyAlignment="1" applyProtection="1">
      <alignment horizontal="center" vertical="center"/>
    </xf>
    <xf numFmtId="0" fontId="18" fillId="0" borderId="11" xfId="35" applyFont="1" applyFill="1" applyBorder="1" applyAlignment="1">
      <alignment vertical="center"/>
    </xf>
    <xf numFmtId="0" fontId="18" fillId="0" borderId="12" xfId="35" applyFont="1" applyFill="1" applyBorder="1" applyAlignment="1">
      <alignment vertical="center"/>
    </xf>
    <xf numFmtId="4" fontId="18" fillId="0" borderId="12" xfId="35" applyNumberFormat="1" applyFont="1" applyFill="1" applyBorder="1" applyAlignment="1">
      <alignment horizontal="center" vertical="center"/>
    </xf>
    <xf numFmtId="43" fontId="18" fillId="0" borderId="12" xfId="35" applyNumberFormat="1" applyFont="1" applyFill="1" applyBorder="1" applyAlignment="1" applyProtection="1">
      <alignment horizontal="center" vertical="center"/>
    </xf>
    <xf numFmtId="4" fontId="18" fillId="0" borderId="14" xfId="35" applyNumberFormat="1" applyFont="1" applyFill="1" applyBorder="1" applyAlignment="1">
      <alignment horizontal="center" vertical="center"/>
    </xf>
    <xf numFmtId="0" fontId="18" fillId="0" borderId="18" xfId="35" applyFont="1" applyFill="1" applyBorder="1" applyAlignment="1">
      <alignment vertical="center"/>
    </xf>
    <xf numFmtId="0" fontId="18" fillId="0" borderId="19" xfId="35" applyFont="1" applyFill="1" applyBorder="1" applyAlignment="1">
      <alignment vertical="center"/>
    </xf>
    <xf numFmtId="4" fontId="18" fillId="0" borderId="19" xfId="35" applyNumberFormat="1" applyFont="1" applyFill="1" applyBorder="1" applyAlignment="1">
      <alignment horizontal="center" vertical="center"/>
    </xf>
    <xf numFmtId="4" fontId="18" fillId="0" borderId="13" xfId="35" applyNumberFormat="1" applyFont="1" applyFill="1" applyBorder="1" applyAlignment="1">
      <alignment horizontal="center" vertical="center"/>
    </xf>
    <xf numFmtId="0" fontId="18" fillId="0" borderId="2" xfId="35" applyFont="1" applyFill="1" applyBorder="1" applyAlignment="1">
      <alignment vertical="center" wrapText="1"/>
    </xf>
    <xf numFmtId="0" fontId="18" fillId="0" borderId="0" xfId="0" applyFont="1" applyFill="1" applyAlignment="1">
      <alignment horizontal="center" vertical="center"/>
    </xf>
    <xf numFmtId="0" fontId="18" fillId="0" borderId="12" xfId="35" applyFont="1" applyFill="1" applyBorder="1" applyAlignment="1">
      <alignment vertical="center" wrapText="1"/>
    </xf>
    <xf numFmtId="0" fontId="18" fillId="0" borderId="11" xfId="0" applyFont="1" applyFill="1" applyBorder="1" applyAlignment="1">
      <alignment horizontal="center" vertical="center"/>
    </xf>
    <xf numFmtId="0" fontId="18" fillId="0" borderId="0" xfId="0" applyFont="1" applyFill="1" applyAlignment="1">
      <alignment vertical="center"/>
    </xf>
    <xf numFmtId="0" fontId="18" fillId="0" borderId="3" xfId="35" applyFont="1" applyFill="1" applyBorder="1" applyAlignment="1">
      <alignment vertical="center"/>
    </xf>
    <xf numFmtId="0" fontId="8" fillId="0" borderId="0" xfId="0" applyFont="1" applyFill="1" applyAlignment="1">
      <alignment vertical="center"/>
    </xf>
    <xf numFmtId="0" fontId="12" fillId="0" borderId="0" xfId="0" applyFont="1" applyFill="1" applyAlignment="1">
      <alignment vertical="center"/>
    </xf>
    <xf numFmtId="0" fontId="10" fillId="0" borderId="0" xfId="0" applyFont="1" applyFill="1" applyAlignment="1">
      <alignment vertical="center"/>
    </xf>
    <xf numFmtId="4" fontId="12" fillId="0" borderId="0" xfId="0" applyNumberFormat="1" applyFont="1" applyFill="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0" fillId="0" borderId="0" xfId="0" applyAlignment="1">
      <alignment vertical="center"/>
    </xf>
    <xf numFmtId="14" fontId="8" fillId="0" borderId="0" xfId="0" applyNumberFormat="1" applyFont="1" applyFill="1" applyAlignment="1">
      <alignment horizontal="center" vertical="center"/>
    </xf>
    <xf numFmtId="0" fontId="11"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right" vertical="center"/>
    </xf>
    <xf numFmtId="4" fontId="8" fillId="0" borderId="0" xfId="0" applyNumberFormat="1" applyFont="1" applyFill="1" applyAlignment="1">
      <alignment vertical="center"/>
    </xf>
    <xf numFmtId="4" fontId="8" fillId="0" borderId="37" xfId="0" applyNumberFormat="1" applyFont="1" applyFill="1" applyBorder="1" applyAlignment="1">
      <alignment horizontal="center" vertical="center"/>
    </xf>
    <xf numFmtId="4" fontId="8" fillId="0" borderId="38" xfId="0" applyNumberFormat="1" applyFont="1" applyFill="1" applyBorder="1" applyAlignment="1">
      <alignment horizontal="center" vertical="center"/>
    </xf>
    <xf numFmtId="4" fontId="8" fillId="0" borderId="36" xfId="0" applyNumberFormat="1" applyFont="1" applyFill="1" applyBorder="1" applyAlignment="1">
      <alignment horizontal="center" vertical="center"/>
    </xf>
    <xf numFmtId="4" fontId="6" fillId="0" borderId="15" xfId="0" applyNumberFormat="1" applyFont="1" applyFill="1" applyBorder="1" applyAlignment="1">
      <alignment horizontal="center" vertical="center"/>
    </xf>
    <xf numFmtId="164" fontId="8" fillId="0" borderId="0" xfId="0" applyNumberFormat="1" applyFont="1" applyFill="1" applyAlignment="1">
      <alignment vertical="center"/>
    </xf>
    <xf numFmtId="0" fontId="14" fillId="0" borderId="0" xfId="0" applyFont="1" applyFill="1" applyAlignment="1">
      <alignment vertical="center"/>
    </xf>
    <xf numFmtId="2" fontId="8" fillId="0" borderId="0" xfId="0" applyNumberFormat="1" applyFont="1" applyFill="1" applyAlignment="1">
      <alignment vertical="center"/>
    </xf>
    <xf numFmtId="0" fontId="17" fillId="0" borderId="4" xfId="35" applyFont="1" applyFill="1" applyBorder="1" applyAlignment="1">
      <alignment horizontal="center" vertical="center" wrapText="1"/>
    </xf>
    <xf numFmtId="0" fontId="18" fillId="0" borderId="12" xfId="0" applyFont="1" applyFill="1" applyBorder="1" applyAlignment="1">
      <alignment vertical="center"/>
    </xf>
    <xf numFmtId="0" fontId="18" fillId="0" borderId="12" xfId="0" applyFont="1" applyFill="1" applyBorder="1" applyAlignment="1">
      <alignment horizontal="right" vertical="center"/>
    </xf>
    <xf numFmtId="0" fontId="18" fillId="0" borderId="12" xfId="0" applyFont="1" applyFill="1" applyBorder="1" applyAlignment="1">
      <alignment horizontal="left" vertical="center"/>
    </xf>
    <xf numFmtId="0" fontId="18" fillId="0" borderId="11" xfId="35" applyFont="1" applyFill="1" applyBorder="1" applyAlignment="1">
      <alignment horizontal="center" vertical="center"/>
    </xf>
    <xf numFmtId="0" fontId="17" fillId="0" borderId="12" xfId="35" applyFont="1" applyFill="1" applyBorder="1" applyAlignment="1">
      <alignment horizontal="center" vertical="center" wrapText="1"/>
    </xf>
    <xf numFmtId="0" fontId="18" fillId="0" borderId="12" xfId="35" applyFont="1" applyFill="1" applyBorder="1" applyAlignment="1">
      <alignment horizontal="center" vertical="center" wrapText="1"/>
    </xf>
    <xf numFmtId="2" fontId="23" fillId="0" borderId="12" xfId="35" applyNumberFormat="1" applyFont="1" applyFill="1" applyBorder="1" applyAlignment="1">
      <alignment horizontal="center" vertical="center"/>
    </xf>
    <xf numFmtId="4" fontId="18" fillId="0" borderId="12" xfId="35" applyNumberFormat="1" applyFont="1" applyFill="1" applyBorder="1" applyAlignment="1" applyProtection="1">
      <alignment horizontal="center" vertical="center"/>
    </xf>
    <xf numFmtId="4" fontId="26" fillId="0" borderId="0" xfId="35" applyNumberFormat="1" applyFont="1" applyFill="1" applyAlignment="1">
      <alignment vertical="center"/>
    </xf>
    <xf numFmtId="0" fontId="26" fillId="0" borderId="0" xfId="35" applyFont="1" applyFill="1" applyAlignment="1">
      <alignment vertical="center"/>
    </xf>
    <xf numFmtId="4" fontId="18" fillId="0" borderId="0" xfId="0" applyNumberFormat="1" applyFont="1" applyFill="1" applyAlignment="1">
      <alignment vertical="center"/>
    </xf>
    <xf numFmtId="0" fontId="8" fillId="0" borderId="0" xfId="0" applyFont="1" applyFill="1" applyAlignment="1">
      <alignment horizontal="center" vertical="center"/>
    </xf>
    <xf numFmtId="0" fontId="11" fillId="0" borderId="0" xfId="0" applyFont="1" applyFill="1" applyAlignment="1">
      <alignment horizontal="right" vertical="center"/>
    </xf>
    <xf numFmtId="0" fontId="8" fillId="0" borderId="4" xfId="0" applyFont="1" applyFill="1" applyBorder="1" applyAlignment="1">
      <alignment horizontal="center" vertical="center" wrapText="1"/>
    </xf>
    <xf numFmtId="4" fontId="8" fillId="0" borderId="0" xfId="0" applyNumberFormat="1" applyFont="1" applyFill="1" applyAlignment="1">
      <alignment horizontal="left" vertical="center"/>
    </xf>
    <xf numFmtId="0" fontId="18" fillId="0" borderId="0" xfId="0" applyFont="1" applyAlignment="1">
      <alignment horizontal="right"/>
    </xf>
    <xf numFmtId="0" fontId="28" fillId="0" borderId="0" xfId="35" applyFont="1" applyFill="1" applyBorder="1" applyAlignment="1">
      <alignment horizontal="center"/>
    </xf>
    <xf numFmtId="0" fontId="29" fillId="0" borderId="0" xfId="0" applyFont="1" applyAlignment="1">
      <alignment horizontal="left" vertical="top"/>
    </xf>
    <xf numFmtId="0" fontId="29" fillId="0" borderId="0" xfId="0" applyFont="1" applyAlignment="1">
      <alignment horizontal="center"/>
    </xf>
    <xf numFmtId="0" fontId="29" fillId="0" borderId="0" xfId="0" applyFont="1" applyAlignment="1">
      <alignment horizontal="left"/>
    </xf>
    <xf numFmtId="0" fontId="29" fillId="0" borderId="0" xfId="0" applyFont="1" applyAlignment="1"/>
    <xf numFmtId="0" fontId="28" fillId="0" borderId="0" xfId="35" applyFont="1" applyFill="1" applyBorder="1" applyAlignment="1"/>
    <xf numFmtId="0" fontId="28" fillId="0" borderId="0" xfId="35" applyFont="1" applyFill="1" applyBorder="1" applyAlignment="1">
      <alignment horizontal="left"/>
    </xf>
    <xf numFmtId="0" fontId="28" fillId="0" borderId="0" xfId="35" applyFont="1" applyFill="1" applyBorder="1" applyAlignment="1">
      <alignment horizontal="left" wrapText="1"/>
    </xf>
    <xf numFmtId="0" fontId="31" fillId="0" borderId="0" xfId="0" applyFont="1" applyAlignment="1">
      <alignment vertical="center"/>
    </xf>
    <xf numFmtId="0" fontId="30" fillId="0" borderId="0" xfId="35" applyFont="1" applyFill="1" applyBorder="1" applyAlignment="1">
      <alignment wrapText="1"/>
    </xf>
    <xf numFmtId="0" fontId="29" fillId="0" borderId="0" xfId="0" applyFont="1" applyAlignment="1">
      <alignment horizontal="left" wrapText="1"/>
    </xf>
    <xf numFmtId="0" fontId="6" fillId="0" borderId="12" xfId="0" applyFont="1" applyFill="1" applyBorder="1" applyAlignment="1">
      <alignment horizontal="center"/>
    </xf>
    <xf numFmtId="0" fontId="30" fillId="0" borderId="12" xfId="35" applyFont="1" applyFill="1" applyBorder="1" applyAlignment="1">
      <alignment wrapText="1"/>
    </xf>
    <xf numFmtId="4" fontId="32" fillId="0" borderId="12" xfId="0" applyNumberFormat="1" applyFont="1" applyFill="1" applyBorder="1" applyAlignment="1">
      <alignment horizontal="center"/>
    </xf>
    <xf numFmtId="4" fontId="27" fillId="0" borderId="12" xfId="0" applyNumberFormat="1" applyFont="1" applyFill="1" applyBorder="1" applyAlignment="1">
      <alignment horizontal="center"/>
    </xf>
    <xf numFmtId="14" fontId="8" fillId="0" borderId="0" xfId="0" applyNumberFormat="1" applyFont="1" applyFill="1" applyBorder="1" applyAlignment="1">
      <alignment horizontal="center" vertical="center"/>
    </xf>
    <xf numFmtId="0" fontId="0" fillId="0" borderId="2" xfId="0" applyBorder="1"/>
    <xf numFmtId="0" fontId="0" fillId="0" borderId="28" xfId="0" applyBorder="1"/>
    <xf numFmtId="0" fontId="18" fillId="0" borderId="0" xfId="0" applyFont="1" applyAlignment="1">
      <alignment horizontal="right" wrapText="1"/>
    </xf>
    <xf numFmtId="0" fontId="11" fillId="0" borderId="0" xfId="0" applyFont="1" applyFill="1" applyAlignment="1">
      <alignment vertical="center"/>
    </xf>
    <xf numFmtId="0" fontId="28" fillId="0" borderId="0" xfId="0" applyFont="1" applyAlignment="1">
      <alignment horizontal="center"/>
    </xf>
    <xf numFmtId="0" fontId="29" fillId="0" borderId="0" xfId="35" applyFont="1" applyFill="1" applyBorder="1" applyAlignment="1">
      <alignment wrapText="1"/>
    </xf>
    <xf numFmtId="0" fontId="7" fillId="0" borderId="0" xfId="0" applyFont="1" applyFill="1" applyBorder="1" applyAlignment="1">
      <alignment vertical="center"/>
    </xf>
    <xf numFmtId="0" fontId="16" fillId="0" borderId="48" xfId="0" applyFont="1" applyFill="1" applyBorder="1" applyAlignment="1">
      <alignment horizontal="right" vertical="center"/>
    </xf>
    <xf numFmtId="4" fontId="6" fillId="0" borderId="16" xfId="0" applyNumberFormat="1" applyFont="1" applyFill="1" applyBorder="1" applyAlignment="1" applyProtection="1">
      <alignment horizontal="center" vertical="center"/>
    </xf>
    <xf numFmtId="4" fontId="6" fillId="0" borderId="49" xfId="0" applyNumberFormat="1" applyFont="1" applyFill="1" applyBorder="1" applyAlignment="1" applyProtection="1">
      <alignment horizontal="center" vertical="center"/>
    </xf>
    <xf numFmtId="4" fontId="6" fillId="0" borderId="47" xfId="0" applyNumberFormat="1" applyFont="1" applyFill="1" applyBorder="1" applyAlignment="1" applyProtection="1">
      <alignment horizontal="center" vertical="center"/>
    </xf>
    <xf numFmtId="4" fontId="6" fillId="0" borderId="40" xfId="0" applyNumberFormat="1" applyFont="1" applyFill="1" applyBorder="1" applyAlignment="1" applyProtection="1">
      <alignment horizontal="center" vertical="center"/>
    </xf>
    <xf numFmtId="0" fontId="8" fillId="0" borderId="12" xfId="0" applyFont="1" applyFill="1" applyBorder="1" applyAlignment="1">
      <alignment horizontal="center" vertical="center" wrapText="1"/>
    </xf>
    <xf numFmtId="4" fontId="8" fillId="0" borderId="12" xfId="0" applyNumberFormat="1" applyFont="1" applyFill="1" applyBorder="1" applyAlignment="1" applyProtection="1">
      <alignment horizontal="center" vertical="center" wrapText="1"/>
    </xf>
    <xf numFmtId="0" fontId="8" fillId="0" borderId="11" xfId="0" applyFont="1" applyFill="1" applyBorder="1" applyAlignment="1">
      <alignment horizontal="center" vertical="center" wrapText="1"/>
    </xf>
    <xf numFmtId="4" fontId="8" fillId="0" borderId="14" xfId="0" applyNumberFormat="1" applyFont="1" applyFill="1" applyBorder="1" applyAlignment="1" applyProtection="1">
      <alignment horizontal="center" vertical="center" wrapText="1"/>
    </xf>
    <xf numFmtId="0" fontId="8" fillId="0" borderId="19" xfId="0" applyFont="1" applyFill="1" applyBorder="1" applyAlignment="1">
      <alignment horizontal="center" vertical="center" wrapText="1"/>
    </xf>
    <xf numFmtId="0" fontId="6" fillId="0" borderId="0" xfId="0" applyFont="1" applyFill="1" applyBorder="1" applyAlignment="1">
      <alignment horizontal="right" vertical="center"/>
    </xf>
    <xf numFmtId="0" fontId="16" fillId="0" borderId="0" xfId="0" applyFont="1" applyFill="1" applyBorder="1" applyAlignment="1">
      <alignment horizontal="right" vertical="center"/>
    </xf>
    <xf numFmtId="4" fontId="6" fillId="0" borderId="0" xfId="0" applyNumberFormat="1" applyFont="1" applyFill="1" applyBorder="1" applyAlignment="1">
      <alignment horizontal="center" vertical="center"/>
    </xf>
    <xf numFmtId="0" fontId="18" fillId="0" borderId="0" xfId="35" applyFont="1" applyFill="1" applyBorder="1" applyAlignment="1"/>
    <xf numFmtId="49" fontId="18" fillId="0" borderId="2" xfId="35" applyNumberFormat="1" applyFont="1" applyFill="1" applyBorder="1" applyAlignment="1">
      <alignment wrapText="1"/>
    </xf>
    <xf numFmtId="0" fontId="8" fillId="0" borderId="0" xfId="0" applyFont="1" applyFill="1" applyBorder="1" applyAlignment="1">
      <alignment horizontal="right" vertical="center"/>
    </xf>
    <xf numFmtId="0" fontId="12" fillId="0" borderId="0" xfId="0" applyFont="1" applyFill="1" applyBorder="1" applyAlignment="1">
      <alignment vertical="center"/>
    </xf>
    <xf numFmtId="0" fontId="11" fillId="0" borderId="0" xfId="0" applyFont="1" applyFill="1" applyBorder="1" applyAlignment="1">
      <alignment horizontal="right" vertical="center"/>
    </xf>
    <xf numFmtId="0" fontId="18" fillId="0" borderId="0" xfId="0" applyFont="1" applyBorder="1" applyAlignment="1">
      <alignment horizontal="right"/>
    </xf>
    <xf numFmtId="0" fontId="29" fillId="0" borderId="0" xfId="0" applyFont="1" applyBorder="1" applyAlignment="1">
      <alignment wrapText="1"/>
    </xf>
    <xf numFmtId="2" fontId="18" fillId="0" borderId="7" xfId="0" applyNumberFormat="1" applyFont="1" applyFill="1" applyBorder="1" applyAlignment="1">
      <alignment horizontal="center" vertical="center"/>
    </xf>
    <xf numFmtId="4" fontId="18" fillId="0" borderId="7" xfId="36" applyNumberFormat="1" applyFont="1" applyFill="1" applyBorder="1" applyAlignment="1" applyProtection="1">
      <alignment horizontal="center" vertical="center"/>
    </xf>
    <xf numFmtId="4" fontId="18" fillId="0" borderId="7" xfId="0" applyNumberFormat="1" applyFont="1" applyFill="1" applyBorder="1" applyAlignment="1" applyProtection="1">
      <alignment horizontal="center" vertical="center"/>
    </xf>
    <xf numFmtId="0" fontId="18" fillId="0" borderId="17" xfId="35" applyFont="1" applyFill="1" applyBorder="1" applyAlignment="1">
      <alignment horizontal="left" vertical="center" wrapText="1"/>
    </xf>
    <xf numFmtId="2" fontId="18" fillId="0" borderId="0" xfId="35" applyNumberFormat="1" applyFont="1" applyFill="1" applyBorder="1" applyAlignment="1">
      <alignment vertical="center" wrapText="1"/>
    </xf>
    <xf numFmtId="0" fontId="34" fillId="0" borderId="0" xfId="35" applyFont="1" applyFill="1" applyAlignment="1">
      <alignment vertical="center"/>
    </xf>
    <xf numFmtId="0" fontId="34" fillId="0" borderId="0" xfId="35" applyFont="1" applyFill="1" applyBorder="1" applyAlignment="1">
      <alignment vertical="center"/>
    </xf>
    <xf numFmtId="0" fontId="34" fillId="0" borderId="0" xfId="35" applyFont="1" applyFill="1" applyBorder="1" applyAlignment="1">
      <alignment vertical="center" wrapText="1"/>
    </xf>
    <xf numFmtId="0" fontId="34" fillId="0" borderId="0" xfId="0" applyFont="1" applyAlignment="1">
      <alignment horizontal="right"/>
    </xf>
    <xf numFmtId="0" fontId="36" fillId="0" borderId="0" xfId="35" applyFont="1" applyFill="1" applyBorder="1" applyAlignment="1">
      <alignment horizontal="center"/>
    </xf>
    <xf numFmtId="0" fontId="37" fillId="0" borderId="0" xfId="0" applyFont="1" applyAlignment="1">
      <alignment horizontal="left" vertical="top"/>
    </xf>
    <xf numFmtId="0" fontId="37" fillId="0" borderId="0" xfId="0" applyFont="1" applyAlignment="1">
      <alignment horizontal="center"/>
    </xf>
    <xf numFmtId="0" fontId="37" fillId="0" borderId="0" xfId="0" applyFont="1" applyAlignment="1">
      <alignment horizontal="left"/>
    </xf>
    <xf numFmtId="0" fontId="37" fillId="0" borderId="0" xfId="0" applyFont="1" applyAlignment="1"/>
    <xf numFmtId="0" fontId="36" fillId="0" borderId="0" xfId="0" applyFont="1" applyAlignment="1">
      <alignment horizontal="center"/>
    </xf>
    <xf numFmtId="0" fontId="37" fillId="0" borderId="0" xfId="0" applyFont="1" applyBorder="1" applyAlignment="1">
      <alignment wrapText="1"/>
    </xf>
    <xf numFmtId="0" fontId="38" fillId="0" borderId="0" xfId="0" applyFont="1" applyFill="1" applyBorder="1" applyAlignment="1">
      <alignment horizontal="right" vertical="center"/>
    </xf>
    <xf numFmtId="0" fontId="39" fillId="0" borderId="0" xfId="0" applyFont="1" applyFill="1" applyBorder="1" applyAlignment="1">
      <alignment vertical="center"/>
    </xf>
    <xf numFmtId="0" fontId="40" fillId="0" borderId="0" xfId="0" applyFont="1" applyFill="1" applyBorder="1" applyAlignment="1">
      <alignment horizontal="right" vertical="center"/>
    </xf>
    <xf numFmtId="0" fontId="34" fillId="0" borderId="0" xfId="0" applyFont="1" applyBorder="1" applyAlignment="1">
      <alignment horizontal="right"/>
    </xf>
    <xf numFmtId="0" fontId="34" fillId="0" borderId="0" xfId="35" applyFont="1" applyFill="1" applyBorder="1" applyAlignment="1">
      <alignment horizontal="center" vertical="center"/>
    </xf>
    <xf numFmtId="0" fontId="34" fillId="0" borderId="0" xfId="35" applyFont="1" applyFill="1" applyBorder="1" applyAlignment="1">
      <alignment horizontal="center" vertical="center" wrapText="1"/>
    </xf>
    <xf numFmtId="0" fontId="34" fillId="0" borderId="0" xfId="29" applyFont="1" applyFill="1" applyAlignment="1">
      <alignment vertical="center"/>
    </xf>
    <xf numFmtId="0" fontId="34" fillId="0" borderId="15" xfId="35" applyFont="1" applyFill="1" applyBorder="1" applyAlignment="1">
      <alignment horizontal="center" vertical="center" textRotation="90" wrapText="1"/>
    </xf>
    <xf numFmtId="0" fontId="34" fillId="0" borderId="16" xfId="35" applyFont="1" applyFill="1" applyBorder="1" applyAlignment="1">
      <alignment horizontal="center" vertical="center" textRotation="90" wrapText="1"/>
    </xf>
    <xf numFmtId="0" fontId="34" fillId="0" borderId="0" xfId="29" applyFont="1" applyFill="1" applyBorder="1" applyAlignment="1">
      <alignment vertical="center"/>
    </xf>
    <xf numFmtId="49" fontId="34" fillId="0" borderId="29" xfId="29" applyNumberFormat="1" applyFont="1" applyFill="1" applyBorder="1" applyAlignment="1">
      <alignment horizontal="center" vertical="center"/>
    </xf>
    <xf numFmtId="49" fontId="34" fillId="0" borderId="27" xfId="29" applyNumberFormat="1" applyFont="1" applyFill="1" applyBorder="1" applyAlignment="1">
      <alignment horizontal="center" vertical="center"/>
    </xf>
    <xf numFmtId="0" fontId="34" fillId="0" borderId="27" xfId="29" applyFont="1" applyFill="1" applyBorder="1" applyAlignment="1">
      <alignment horizontal="center" vertical="center"/>
    </xf>
    <xf numFmtId="0" fontId="34" fillId="0" borderId="27" xfId="29" applyFont="1" applyFill="1" applyBorder="1" applyAlignment="1">
      <alignment horizontal="center" vertical="center" wrapText="1"/>
    </xf>
    <xf numFmtId="0" fontId="34" fillId="0" borderId="32" xfId="29" applyFont="1" applyFill="1" applyBorder="1" applyAlignment="1">
      <alignment horizontal="center" vertical="center" wrapText="1"/>
    </xf>
    <xf numFmtId="0" fontId="34" fillId="0" borderId="3" xfId="35" applyFont="1" applyFill="1" applyBorder="1" applyAlignment="1">
      <alignment horizontal="center" vertical="center"/>
    </xf>
    <xf numFmtId="0" fontId="34" fillId="0" borderId="4" xfId="35" applyFont="1" applyFill="1" applyBorder="1" applyAlignment="1">
      <alignment vertical="center"/>
    </xf>
    <xf numFmtId="0" fontId="41" fillId="0" borderId="4" xfId="35" applyFont="1" applyFill="1" applyBorder="1" applyAlignment="1">
      <alignment horizontal="center" vertical="center" wrapText="1"/>
    </xf>
    <xf numFmtId="0" fontId="34" fillId="0" borderId="4" xfId="35" applyFont="1" applyFill="1" applyBorder="1" applyAlignment="1">
      <alignment horizontal="center" vertical="center" wrapText="1"/>
    </xf>
    <xf numFmtId="2" fontId="42" fillId="0" borderId="4" xfId="35" applyNumberFormat="1" applyFont="1" applyFill="1" applyBorder="1" applyAlignment="1">
      <alignment horizontal="center" vertical="center"/>
    </xf>
    <xf numFmtId="4" fontId="34" fillId="0" borderId="4" xfId="35" applyNumberFormat="1" applyFont="1" applyFill="1" applyBorder="1" applyAlignment="1" applyProtection="1">
      <alignment horizontal="center" vertical="center"/>
    </xf>
    <xf numFmtId="4" fontId="34" fillId="0" borderId="5" xfId="35" applyNumberFormat="1" applyFont="1" applyFill="1" applyBorder="1" applyAlignment="1" applyProtection="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2" fontId="43" fillId="0" borderId="12" xfId="0" applyNumberFormat="1" applyFont="1" applyFill="1" applyBorder="1" applyAlignment="1">
      <alignment horizontal="center" vertical="center"/>
    </xf>
    <xf numFmtId="2" fontId="34" fillId="0" borderId="12" xfId="0" applyNumberFormat="1" applyFont="1" applyFill="1" applyBorder="1" applyAlignment="1">
      <alignment horizontal="center" vertical="center"/>
    </xf>
    <xf numFmtId="4" fontId="34" fillId="0" borderId="12" xfId="36" applyNumberFormat="1" applyFont="1" applyFill="1" applyBorder="1" applyAlignment="1" applyProtection="1">
      <alignment horizontal="center" vertical="center"/>
    </xf>
    <xf numFmtId="4" fontId="34" fillId="0" borderId="12" xfId="0" applyNumberFormat="1" applyFont="1" applyFill="1" applyBorder="1" applyAlignment="1" applyProtection="1">
      <alignment horizontal="center" vertical="center"/>
    </xf>
    <xf numFmtId="4" fontId="34" fillId="0" borderId="14" xfId="36" applyNumberFormat="1" applyFont="1" applyFill="1" applyBorder="1" applyAlignment="1" applyProtection="1">
      <alignment horizontal="center" vertical="center"/>
    </xf>
    <xf numFmtId="0" fontId="34" fillId="0" borderId="0" xfId="0" applyFont="1" applyFill="1" applyAlignment="1">
      <alignment vertical="center"/>
    </xf>
    <xf numFmtId="2" fontId="34" fillId="0" borderId="0" xfId="0" applyNumberFormat="1" applyFont="1" applyFill="1" applyBorder="1" applyAlignment="1">
      <alignment vertical="center"/>
    </xf>
    <xf numFmtId="0" fontId="34" fillId="0" borderId="0" xfId="0" applyFont="1" applyFill="1" applyBorder="1" applyAlignment="1">
      <alignment vertical="center"/>
    </xf>
    <xf numFmtId="0" fontId="38" fillId="0" borderId="17" xfId="0" applyFont="1" applyFill="1" applyBorder="1" applyAlignment="1">
      <alignment horizontal="left" vertical="center" wrapText="1"/>
    </xf>
    <xf numFmtId="2" fontId="43" fillId="0" borderId="12" xfId="0" applyNumberFormat="1" applyFont="1" applyFill="1" applyBorder="1" applyAlignment="1">
      <alignment horizontal="center" vertical="center" wrapText="1"/>
    </xf>
    <xf numFmtId="4" fontId="34" fillId="0" borderId="17" xfId="36" applyNumberFormat="1" applyFont="1" applyFill="1" applyBorder="1" applyAlignment="1" applyProtection="1">
      <alignment horizontal="center" vertical="center"/>
    </xf>
    <xf numFmtId="0" fontId="34" fillId="0" borderId="24" xfId="35" applyFont="1" applyFill="1" applyBorder="1" applyAlignment="1">
      <alignment horizontal="center" vertical="center"/>
    </xf>
    <xf numFmtId="0" fontId="34" fillId="0" borderId="17" xfId="35" applyFont="1" applyFill="1" applyBorder="1" applyAlignment="1">
      <alignment vertical="center"/>
    </xf>
    <xf numFmtId="0" fontId="34" fillId="0" borderId="17" xfId="35" applyFont="1" applyFill="1" applyBorder="1" applyAlignment="1">
      <alignment horizontal="center" vertical="center" wrapText="1"/>
    </xf>
    <xf numFmtId="2" fontId="42" fillId="0" borderId="17" xfId="35" applyNumberFormat="1" applyFont="1" applyFill="1" applyBorder="1" applyAlignment="1">
      <alignment horizontal="center" vertical="center"/>
    </xf>
    <xf numFmtId="2" fontId="34" fillId="0" borderId="17" xfId="0" applyNumberFormat="1" applyFont="1" applyFill="1" applyBorder="1" applyAlignment="1">
      <alignment horizontal="center" vertical="center"/>
    </xf>
    <xf numFmtId="4" fontId="34" fillId="0" borderId="17" xfId="0" applyNumberFormat="1" applyFont="1" applyFill="1" applyBorder="1" applyAlignment="1" applyProtection="1">
      <alignment horizontal="center" vertical="center"/>
    </xf>
    <xf numFmtId="0" fontId="34" fillId="0" borderId="3" xfId="35" applyFont="1" applyFill="1" applyBorder="1" applyAlignment="1">
      <alignment vertical="center"/>
    </xf>
    <xf numFmtId="0" fontId="34" fillId="0" borderId="11" xfId="35" applyFont="1" applyFill="1" applyBorder="1" applyAlignment="1">
      <alignment vertical="center"/>
    </xf>
    <xf numFmtId="0" fontId="34" fillId="0" borderId="12" xfId="35" applyFont="1" applyFill="1" applyBorder="1" applyAlignment="1">
      <alignment vertical="center"/>
    </xf>
    <xf numFmtId="4" fontId="34" fillId="0" borderId="12" xfId="35" applyNumberFormat="1" applyFont="1" applyFill="1" applyBorder="1" applyAlignment="1">
      <alignment horizontal="center" vertical="center"/>
    </xf>
    <xf numFmtId="43" fontId="34" fillId="0" borderId="12" xfId="35" applyNumberFormat="1" applyFont="1" applyFill="1" applyBorder="1" applyAlignment="1" applyProtection="1">
      <alignment horizontal="center" vertical="center"/>
    </xf>
    <xf numFmtId="4" fontId="34" fillId="0" borderId="14" xfId="35" applyNumberFormat="1" applyFont="1" applyFill="1" applyBorder="1" applyAlignment="1">
      <alignment horizontal="center" vertical="center"/>
    </xf>
    <xf numFmtId="0" fontId="34" fillId="0" borderId="18" xfId="35" applyFont="1" applyFill="1" applyBorder="1" applyAlignment="1">
      <alignment vertical="center"/>
    </xf>
    <xf numFmtId="0" fontId="34" fillId="0" borderId="19" xfId="35" applyFont="1" applyFill="1" applyBorder="1" applyAlignment="1">
      <alignment vertical="center"/>
    </xf>
    <xf numFmtId="4" fontId="34" fillId="0" borderId="19" xfId="35" applyNumberFormat="1" applyFont="1" applyFill="1" applyBorder="1" applyAlignment="1">
      <alignment horizontal="center" vertical="center"/>
    </xf>
    <xf numFmtId="4" fontId="34" fillId="0" borderId="13" xfId="35" applyNumberFormat="1" applyFont="1" applyFill="1" applyBorder="1" applyAlignment="1">
      <alignment horizontal="center" vertical="center"/>
    </xf>
    <xf numFmtId="2" fontId="34" fillId="0" borderId="0" xfId="35" applyNumberFormat="1" applyFont="1" applyFill="1" applyBorder="1" applyAlignment="1">
      <alignment vertical="center" wrapText="1"/>
    </xf>
    <xf numFmtId="0" fontId="34" fillId="0" borderId="2" xfId="35" applyFont="1" applyFill="1" applyBorder="1" applyAlignment="1">
      <alignment vertical="center" wrapText="1"/>
    </xf>
    <xf numFmtId="0" fontId="34" fillId="0" borderId="0" xfId="0" applyFont="1" applyFill="1" applyAlignment="1">
      <alignment horizontal="center" vertical="center"/>
    </xf>
    <xf numFmtId="0" fontId="34" fillId="0" borderId="12" xfId="35" applyFont="1" applyFill="1" applyBorder="1" applyAlignment="1">
      <alignment vertical="center" wrapText="1"/>
    </xf>
    <xf numFmtId="0" fontId="8" fillId="0" borderId="12" xfId="0" applyFont="1" applyFill="1" applyBorder="1" applyAlignment="1">
      <alignment horizontal="left" vertical="center" wrapText="1"/>
    </xf>
    <xf numFmtId="0" fontId="44" fillId="0" borderId="0" xfId="35" applyFont="1" applyFill="1" applyAlignment="1">
      <alignment vertical="center"/>
    </xf>
    <xf numFmtId="0" fontId="44" fillId="0" borderId="0" xfId="35" applyFont="1" applyFill="1" applyBorder="1" applyAlignment="1">
      <alignment vertical="center"/>
    </xf>
    <xf numFmtId="0" fontId="44" fillId="0" borderId="0" xfId="35" applyFont="1" applyFill="1" applyBorder="1" applyAlignment="1">
      <alignment vertical="center" wrapText="1"/>
    </xf>
    <xf numFmtId="0" fontId="44" fillId="0" borderId="0" xfId="0" applyFont="1" applyAlignment="1">
      <alignment horizontal="right"/>
    </xf>
    <xf numFmtId="0" fontId="46" fillId="0" borderId="0" xfId="35" applyFont="1" applyFill="1" applyBorder="1" applyAlignment="1">
      <alignment horizontal="center"/>
    </xf>
    <xf numFmtId="0" fontId="47" fillId="0" borderId="0" xfId="0" applyFont="1" applyAlignment="1">
      <alignment horizontal="left" vertical="top"/>
    </xf>
    <xf numFmtId="0" fontId="47" fillId="0" borderId="0" xfId="0" applyFont="1" applyAlignment="1">
      <alignment horizontal="center"/>
    </xf>
    <xf numFmtId="0" fontId="47" fillId="0" borderId="0" xfId="0" applyFont="1" applyAlignment="1">
      <alignment horizontal="left"/>
    </xf>
    <xf numFmtId="0" fontId="47" fillId="0" borderId="0" xfId="0" applyFont="1" applyAlignment="1"/>
    <xf numFmtId="0" fontId="46" fillId="0" borderId="0" xfId="0" applyFont="1" applyAlignment="1">
      <alignment horizontal="center"/>
    </xf>
    <xf numFmtId="0" fontId="47" fillId="0" borderId="0" xfId="0" applyFont="1" applyBorder="1" applyAlignment="1">
      <alignment wrapText="1"/>
    </xf>
    <xf numFmtId="0" fontId="48" fillId="0" borderId="0" xfId="0" applyFont="1" applyFill="1" applyBorder="1" applyAlignment="1">
      <alignment horizontal="right" vertical="center"/>
    </xf>
    <xf numFmtId="0" fontId="49" fillId="0" borderId="0" xfId="0" applyFont="1" applyFill="1" applyBorder="1" applyAlignment="1">
      <alignment vertical="center"/>
    </xf>
    <xf numFmtId="0" fontId="50" fillId="0" borderId="0" xfId="0" applyFont="1" applyFill="1" applyBorder="1" applyAlignment="1">
      <alignment horizontal="right" vertical="center"/>
    </xf>
    <xf numFmtId="0" fontId="44" fillId="0" borderId="0" xfId="0" applyFont="1" applyBorder="1" applyAlignment="1">
      <alignment horizontal="right"/>
    </xf>
    <xf numFmtId="0" fontId="44" fillId="0" borderId="0" xfId="35" applyFont="1" applyFill="1" applyBorder="1" applyAlignment="1">
      <alignment horizontal="center" vertical="center"/>
    </xf>
    <xf numFmtId="0" fontId="44" fillId="0" borderId="12" xfId="35" applyFont="1" applyFill="1" applyBorder="1" applyAlignment="1">
      <alignment horizontal="center" vertical="center" textRotation="90" wrapText="1"/>
    </xf>
    <xf numFmtId="0" fontId="44" fillId="0" borderId="14" xfId="35" applyFont="1" applyFill="1" applyBorder="1" applyAlignment="1">
      <alignment horizontal="center" vertical="center" textRotation="90" wrapText="1"/>
    </xf>
    <xf numFmtId="49" fontId="44" fillId="0" borderId="18" xfId="29" applyNumberFormat="1" applyFont="1" applyFill="1" applyBorder="1" applyAlignment="1">
      <alignment horizontal="center" vertical="center"/>
    </xf>
    <xf numFmtId="49" fontId="44" fillId="0" borderId="19" xfId="29" applyNumberFormat="1" applyFont="1" applyFill="1" applyBorder="1" applyAlignment="1">
      <alignment horizontal="center" vertical="center"/>
    </xf>
    <xf numFmtId="0" fontId="44" fillId="0" borderId="19" xfId="29" applyFont="1" applyFill="1" applyBorder="1" applyAlignment="1">
      <alignment horizontal="center" vertical="center"/>
    </xf>
    <xf numFmtId="0" fontId="44" fillId="0" borderId="19" xfId="29" applyFont="1" applyFill="1" applyBorder="1" applyAlignment="1">
      <alignment horizontal="center" vertical="center" wrapText="1"/>
    </xf>
    <xf numFmtId="0" fontId="44" fillId="0" borderId="13" xfId="29" applyFont="1" applyFill="1" applyBorder="1" applyAlignment="1">
      <alignment horizontal="center" vertical="center" wrapText="1"/>
    </xf>
    <xf numFmtId="0" fontId="44" fillId="0" borderId="17" xfId="35" applyFont="1" applyFill="1" applyBorder="1" applyAlignment="1">
      <alignment vertical="center"/>
    </xf>
    <xf numFmtId="0" fontId="44" fillId="0" borderId="20" xfId="35" applyFont="1" applyFill="1" applyBorder="1" applyAlignment="1">
      <alignment vertical="center"/>
    </xf>
    <xf numFmtId="0" fontId="44" fillId="0" borderId="12" xfId="35" applyFont="1" applyFill="1" applyBorder="1" applyAlignment="1">
      <alignment vertical="center"/>
    </xf>
    <xf numFmtId="0" fontId="44" fillId="0" borderId="14" xfId="35" applyFont="1" applyFill="1" applyBorder="1" applyAlignment="1">
      <alignment vertical="center"/>
    </xf>
    <xf numFmtId="0" fontId="44" fillId="0" borderId="19" xfId="35" applyFont="1" applyFill="1" applyBorder="1" applyAlignment="1">
      <alignment vertical="center"/>
    </xf>
    <xf numFmtId="0" fontId="44" fillId="0" borderId="3" xfId="35" applyFont="1" applyFill="1" applyBorder="1" applyAlignment="1">
      <alignment vertical="center"/>
    </xf>
    <xf numFmtId="0" fontId="44" fillId="0" borderId="4" xfId="35" applyFont="1" applyFill="1" applyBorder="1" applyAlignment="1">
      <alignment vertical="center"/>
    </xf>
    <xf numFmtId="4" fontId="44" fillId="0" borderId="4" xfId="35" applyNumberFormat="1" applyFont="1" applyFill="1" applyBorder="1" applyAlignment="1" applyProtection="1">
      <alignment horizontal="center" vertical="center"/>
    </xf>
    <xf numFmtId="4" fontId="44" fillId="0" borderId="5" xfId="35" applyNumberFormat="1" applyFont="1" applyFill="1" applyBorder="1" applyAlignment="1" applyProtection="1">
      <alignment horizontal="center" vertical="center"/>
    </xf>
    <xf numFmtId="0" fontId="44" fillId="0" borderId="11" xfId="35" applyFont="1" applyFill="1" applyBorder="1" applyAlignment="1">
      <alignment vertical="center"/>
    </xf>
    <xf numFmtId="4" fontId="44" fillId="0" borderId="12" xfId="35" applyNumberFormat="1" applyFont="1" applyFill="1" applyBorder="1" applyAlignment="1">
      <alignment horizontal="center" vertical="center"/>
    </xf>
    <xf numFmtId="43" fontId="44" fillId="0" borderId="12" xfId="35" applyNumberFormat="1" applyFont="1" applyFill="1" applyBorder="1" applyAlignment="1" applyProtection="1">
      <alignment horizontal="center" vertical="center"/>
    </xf>
    <xf numFmtId="4" fontId="44" fillId="0" borderId="14" xfId="35" applyNumberFormat="1" applyFont="1" applyFill="1" applyBorder="1" applyAlignment="1">
      <alignment horizontal="center" vertical="center"/>
    </xf>
    <xf numFmtId="0" fontId="44" fillId="0" borderId="18" xfId="35" applyFont="1" applyFill="1" applyBorder="1" applyAlignment="1">
      <alignment vertical="center"/>
    </xf>
    <xf numFmtId="4" fontId="44" fillId="0" borderId="19" xfId="35" applyNumberFormat="1" applyFont="1" applyFill="1" applyBorder="1" applyAlignment="1">
      <alignment horizontal="center" vertical="center"/>
    </xf>
    <xf numFmtId="4" fontId="44" fillId="0" borderId="13" xfId="35" applyNumberFormat="1" applyFont="1" applyFill="1" applyBorder="1" applyAlignment="1">
      <alignment horizontal="center" vertical="center"/>
    </xf>
    <xf numFmtId="2" fontId="44" fillId="0" borderId="0" xfId="35" applyNumberFormat="1" applyFont="1" applyFill="1" applyBorder="1" applyAlignment="1">
      <alignment vertical="center" wrapText="1"/>
    </xf>
    <xf numFmtId="0" fontId="44" fillId="0" borderId="2" xfId="35" applyFont="1" applyFill="1" applyBorder="1" applyAlignment="1">
      <alignment vertical="center" wrapText="1"/>
    </xf>
    <xf numFmtId="0" fontId="44" fillId="0" borderId="0" xfId="0" applyFont="1" applyFill="1" applyAlignment="1">
      <alignment horizontal="center" vertical="center"/>
    </xf>
    <xf numFmtId="0" fontId="44" fillId="0" borderId="12" xfId="35" applyFont="1" applyFill="1" applyBorder="1" applyAlignment="1">
      <alignment vertical="center" wrapText="1"/>
    </xf>
    <xf numFmtId="0" fontId="18" fillId="21" borderId="12" xfId="0" applyFont="1" applyFill="1" applyBorder="1" applyAlignment="1">
      <alignment horizontal="center" vertical="center"/>
    </xf>
    <xf numFmtId="0" fontId="8" fillId="21" borderId="12" xfId="0" applyFont="1" applyFill="1" applyBorder="1" applyAlignment="1">
      <alignment horizontal="left" vertical="center" wrapText="1"/>
    </xf>
    <xf numFmtId="2" fontId="24" fillId="21" borderId="12" xfId="0" applyNumberFormat="1" applyFont="1" applyFill="1" applyBorder="1" applyAlignment="1">
      <alignment horizontal="center" vertical="center"/>
    </xf>
    <xf numFmtId="0" fontId="18" fillId="21" borderId="11" xfId="0" applyFont="1" applyFill="1" applyBorder="1" applyAlignment="1">
      <alignment horizontal="center" vertical="center"/>
    </xf>
    <xf numFmtId="0" fontId="18" fillId="0" borderId="12"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3" xfId="35" applyFont="1" applyFill="1" applyBorder="1" applyAlignment="1">
      <alignment horizontal="center" vertical="center" wrapText="1"/>
    </xf>
    <xf numFmtId="0" fontId="18" fillId="0" borderId="4" xfId="35" applyFont="1" applyFill="1" applyBorder="1" applyAlignment="1">
      <alignment vertical="center" wrapText="1"/>
    </xf>
    <xf numFmtId="2" fontId="23" fillId="0" borderId="4" xfId="35" applyNumberFormat="1" applyFont="1" applyFill="1" applyBorder="1" applyAlignment="1">
      <alignment horizontal="center" vertical="center" wrapText="1"/>
    </xf>
    <xf numFmtId="4" fontId="18" fillId="0" borderId="4" xfId="35" applyNumberFormat="1" applyFont="1" applyFill="1" applyBorder="1" applyAlignment="1" applyProtection="1">
      <alignment horizontal="center" vertical="center" wrapText="1"/>
    </xf>
    <xf numFmtId="4" fontId="18" fillId="0" borderId="5" xfId="35" applyNumberFormat="1" applyFont="1" applyFill="1" applyBorder="1" applyAlignment="1" applyProtection="1">
      <alignment horizontal="center" vertical="center" wrapText="1"/>
    </xf>
    <xf numFmtId="0" fontId="18" fillId="0" borderId="0" xfId="35" applyFont="1" applyFill="1" applyAlignment="1">
      <alignment vertical="center" wrapText="1"/>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2" fontId="18" fillId="0" borderId="12" xfId="0" applyNumberFormat="1" applyFont="1" applyFill="1" applyBorder="1" applyAlignment="1">
      <alignment horizontal="center" vertical="center" wrapText="1"/>
    </xf>
    <xf numFmtId="4" fontId="18" fillId="0" borderId="12" xfId="36" applyNumberFormat="1" applyFont="1" applyFill="1" applyBorder="1" applyAlignment="1" applyProtection="1">
      <alignment horizontal="center" vertical="center" wrapText="1"/>
    </xf>
    <xf numFmtId="4" fontId="18" fillId="0" borderId="12" xfId="0" applyNumberFormat="1" applyFont="1" applyFill="1" applyBorder="1" applyAlignment="1" applyProtection="1">
      <alignment horizontal="center" vertical="center" wrapText="1"/>
    </xf>
    <xf numFmtId="4" fontId="18" fillId="0" borderId="14" xfId="36" applyNumberFormat="1" applyFont="1" applyFill="1" applyBorder="1" applyAlignment="1" applyProtection="1">
      <alignment horizontal="center" vertical="center" wrapText="1"/>
    </xf>
    <xf numFmtId="0" fontId="18" fillId="0" borderId="0" xfId="0" applyFont="1" applyFill="1" applyAlignment="1">
      <alignment vertical="center" wrapText="1"/>
    </xf>
    <xf numFmtId="4" fontId="18" fillId="0" borderId="17" xfId="35" applyNumberFormat="1" applyFont="1" applyFill="1" applyBorder="1" applyAlignment="1" applyProtection="1">
      <alignment horizontal="center" vertical="center" wrapText="1"/>
    </xf>
    <xf numFmtId="4" fontId="24" fillId="0" borderId="12" xfId="35" applyNumberFormat="1" applyFont="1" applyFill="1" applyBorder="1" applyAlignment="1" applyProtection="1">
      <alignment horizontal="center" vertical="center" wrapText="1"/>
    </xf>
    <xf numFmtId="4" fontId="26" fillId="0" borderId="14" xfId="35" applyNumberFormat="1" applyFont="1" applyFill="1" applyBorder="1" applyAlignment="1" applyProtection="1">
      <alignment horizontal="center" vertical="center" wrapText="1"/>
    </xf>
    <xf numFmtId="0" fontId="18" fillId="0" borderId="11" xfId="35" applyFont="1" applyFill="1" applyBorder="1" applyAlignment="1">
      <alignment horizontal="center" vertical="center" wrapText="1"/>
    </xf>
    <xf numFmtId="2" fontId="23" fillId="0" borderId="12" xfId="35" applyNumberFormat="1" applyFont="1" applyFill="1" applyBorder="1" applyAlignment="1">
      <alignment horizontal="center" vertical="center" wrapText="1"/>
    </xf>
    <xf numFmtId="0" fontId="18" fillId="21" borderId="11" xfId="0" applyFont="1" applyFill="1" applyBorder="1" applyAlignment="1">
      <alignment horizontal="center" vertical="center" wrapText="1"/>
    </xf>
    <xf numFmtId="0" fontId="18" fillId="21" borderId="12" xfId="0" applyFont="1" applyFill="1" applyBorder="1" applyAlignment="1">
      <alignment horizontal="center" vertical="center" wrapText="1"/>
    </xf>
    <xf numFmtId="2" fontId="24" fillId="21" borderId="12" xfId="0" applyNumberFormat="1" applyFont="1" applyFill="1" applyBorder="1" applyAlignment="1">
      <alignment horizontal="center" vertical="center" wrapText="1"/>
    </xf>
    <xf numFmtId="0" fontId="24" fillId="0" borderId="12" xfId="0" applyFont="1" applyFill="1" applyBorder="1" applyAlignment="1">
      <alignment horizontal="center" vertical="center" wrapText="1"/>
    </xf>
    <xf numFmtId="0" fontId="51" fillId="0" borderId="12" xfId="0" applyFont="1" applyFill="1" applyBorder="1" applyAlignment="1">
      <alignment vertical="center"/>
    </xf>
    <xf numFmtId="165" fontId="24" fillId="0" borderId="12" xfId="0" applyNumberFormat="1" applyFont="1" applyFill="1" applyBorder="1" applyAlignment="1">
      <alignment horizontal="center" vertical="center"/>
    </xf>
    <xf numFmtId="0" fontId="8" fillId="0" borderId="12" xfId="0" applyFont="1" applyFill="1" applyBorder="1" applyAlignment="1">
      <alignment vertical="center" wrapText="1"/>
    </xf>
    <xf numFmtId="0" fontId="52" fillId="0" borderId="3" xfId="35" applyFont="1" applyFill="1" applyBorder="1" applyAlignment="1">
      <alignment horizontal="center" vertical="center"/>
    </xf>
    <xf numFmtId="0" fontId="52" fillId="0" borderId="4" xfId="35" applyFont="1" applyFill="1" applyBorder="1" applyAlignment="1">
      <alignment vertical="center"/>
    </xf>
    <xf numFmtId="0" fontId="53" fillId="0" borderId="4" xfId="35" applyFont="1" applyFill="1" applyBorder="1" applyAlignment="1">
      <alignment horizontal="center" vertical="center" wrapText="1"/>
    </xf>
    <xf numFmtId="0" fontId="52" fillId="0" borderId="4" xfId="35" applyFont="1" applyFill="1" applyBorder="1" applyAlignment="1">
      <alignment horizontal="center" vertical="center" wrapText="1"/>
    </xf>
    <xf numFmtId="2" fontId="54" fillId="0" borderId="5" xfId="35" applyNumberFormat="1" applyFont="1" applyFill="1" applyBorder="1" applyAlignment="1">
      <alignment horizontal="center" vertical="center"/>
    </xf>
    <xf numFmtId="1" fontId="52" fillId="0" borderId="11" xfId="37" applyNumberFormat="1" applyFont="1" applyFill="1" applyBorder="1" applyAlignment="1">
      <alignment horizontal="center" vertical="center" wrapText="1"/>
    </xf>
    <xf numFmtId="0" fontId="52" fillId="0" borderId="12" xfId="37" applyFont="1" applyFill="1" applyBorder="1" applyAlignment="1">
      <alignment horizontal="center" vertical="center" wrapText="1"/>
    </xf>
    <xf numFmtId="0" fontId="52" fillId="0" borderId="12" xfId="37" applyFont="1" applyFill="1" applyBorder="1" applyAlignment="1">
      <alignment horizontal="left" vertical="center" wrapText="1"/>
    </xf>
    <xf numFmtId="2" fontId="55" fillId="0" borderId="14" xfId="37" applyNumberFormat="1" applyFont="1" applyFill="1" applyBorder="1" applyAlignment="1">
      <alignment horizontal="center" vertical="center" wrapText="1"/>
    </xf>
    <xf numFmtId="0" fontId="52" fillId="21" borderId="12" xfId="37" applyFont="1" applyFill="1" applyBorder="1" applyAlignment="1">
      <alignment horizontal="center" vertical="center" wrapText="1"/>
    </xf>
    <xf numFmtId="0" fontId="52" fillId="0" borderId="11" xfId="35" applyFont="1" applyFill="1" applyBorder="1" applyAlignment="1">
      <alignment horizontal="center"/>
    </xf>
    <xf numFmtId="0" fontId="52" fillId="0" borderId="12" xfId="35" applyFont="1" applyFill="1" applyBorder="1"/>
    <xf numFmtId="0" fontId="53" fillId="0" borderId="12" xfId="35" applyFont="1" applyFill="1" applyBorder="1" applyAlignment="1">
      <alignment horizontal="center" wrapText="1"/>
    </xf>
    <xf numFmtId="0" fontId="52" fillId="0" borderId="12" xfId="35" applyFont="1" applyFill="1" applyBorder="1" applyAlignment="1">
      <alignment horizontal="center" wrapText="1"/>
    </xf>
    <xf numFmtId="2" fontId="55" fillId="0" borderId="14" xfId="35" applyNumberFormat="1" applyFont="1" applyFill="1" applyBorder="1" applyAlignment="1">
      <alignment horizontal="center"/>
    </xf>
    <xf numFmtId="0" fontId="52" fillId="0" borderId="11" xfId="37" applyFont="1" applyFill="1" applyBorder="1" applyAlignment="1">
      <alignment horizontal="center" vertical="center" wrapText="1"/>
    </xf>
    <xf numFmtId="0" fontId="52" fillId="0" borderId="17" xfId="37" applyFont="1" applyFill="1" applyBorder="1" applyAlignment="1">
      <alignment horizontal="left" vertical="center" wrapText="1"/>
    </xf>
    <xf numFmtId="2" fontId="54" fillId="0" borderId="14" xfId="35" applyNumberFormat="1" applyFont="1" applyFill="1" applyBorder="1" applyAlignment="1">
      <alignment horizontal="center"/>
    </xf>
    <xf numFmtId="0" fontId="52" fillId="0" borderId="11" xfId="0" applyFont="1" applyFill="1" applyBorder="1" applyAlignment="1">
      <alignment horizontal="center" vertical="center"/>
    </xf>
    <xf numFmtId="0" fontId="52" fillId="0" borderId="12" xfId="0" applyFont="1" applyFill="1" applyBorder="1" applyAlignment="1">
      <alignment horizontal="center" vertical="center"/>
    </xf>
    <xf numFmtId="0" fontId="52" fillId="0" borderId="17" xfId="0" applyFont="1" applyFill="1" applyBorder="1" applyAlignment="1">
      <alignment horizontal="left" vertical="center" wrapText="1"/>
    </xf>
    <xf numFmtId="2" fontId="55" fillId="0" borderId="14" xfId="0" applyNumberFormat="1" applyFont="1" applyFill="1" applyBorder="1" applyAlignment="1">
      <alignment horizontal="center" vertical="center"/>
    </xf>
    <xf numFmtId="0" fontId="56" fillId="0" borderId="0" xfId="35" applyFont="1" applyFill="1" applyAlignment="1">
      <alignment vertical="center"/>
    </xf>
    <xf numFmtId="0" fontId="56" fillId="0" borderId="0" xfId="35" applyFont="1" applyFill="1" applyBorder="1" applyAlignment="1">
      <alignment vertical="center"/>
    </xf>
    <xf numFmtId="0" fontId="56" fillId="0" borderId="0" xfId="35" applyFont="1" applyFill="1" applyBorder="1" applyAlignment="1">
      <alignment vertical="center" wrapText="1"/>
    </xf>
    <xf numFmtId="0" fontId="56" fillId="0" borderId="0" xfId="0" applyFont="1" applyAlignment="1">
      <alignment horizontal="right"/>
    </xf>
    <xf numFmtId="0" fontId="57" fillId="0" borderId="0" xfId="0" applyFont="1"/>
    <xf numFmtId="0" fontId="59" fillId="0" borderId="0" xfId="35" applyFont="1" applyFill="1" applyBorder="1" applyAlignment="1">
      <alignment horizontal="center"/>
    </xf>
    <xf numFmtId="0" fontId="60" fillId="0" borderId="0" xfId="0" applyFont="1" applyAlignment="1">
      <alignment horizontal="left" vertical="top"/>
    </xf>
    <xf numFmtId="0" fontId="60" fillId="0" borderId="0" xfId="0" applyFont="1" applyAlignment="1">
      <alignment horizontal="center"/>
    </xf>
    <xf numFmtId="0" fontId="60" fillId="0" borderId="0" xfId="0" applyFont="1" applyAlignment="1">
      <alignment horizontal="left"/>
    </xf>
    <xf numFmtId="0" fontId="60" fillId="0" borderId="0" xfId="0" applyFont="1" applyAlignment="1"/>
    <xf numFmtId="0" fontId="59" fillId="0" borderId="0" xfId="0" applyFont="1" applyAlignment="1">
      <alignment horizontal="center"/>
    </xf>
    <xf numFmtId="0" fontId="60" fillId="0" borderId="0" xfId="0" applyFont="1" applyBorder="1" applyAlignment="1">
      <alignment wrapText="1"/>
    </xf>
    <xf numFmtId="0" fontId="61" fillId="0" borderId="0" xfId="0" applyFont="1" applyFill="1" applyBorder="1" applyAlignment="1">
      <alignment horizontal="right" vertical="center"/>
    </xf>
    <xf numFmtId="0" fontId="62" fillId="0" borderId="0" xfId="0" applyFont="1" applyFill="1" applyBorder="1" applyAlignment="1">
      <alignment vertical="center"/>
    </xf>
    <xf numFmtId="0" fontId="63" fillId="0" borderId="0" xfId="0" applyFont="1" applyFill="1" applyBorder="1" applyAlignment="1">
      <alignment horizontal="right" vertical="center"/>
    </xf>
    <xf numFmtId="0" fontId="56" fillId="0" borderId="0" xfId="0" applyFont="1" applyBorder="1" applyAlignment="1">
      <alignment horizontal="right"/>
    </xf>
    <xf numFmtId="0" fontId="56" fillId="0" borderId="12" xfId="35" applyFont="1" applyFill="1" applyBorder="1" applyAlignment="1">
      <alignment horizontal="center" vertical="center" textRotation="90" wrapText="1"/>
    </xf>
    <xf numFmtId="0" fontId="56" fillId="0" borderId="14" xfId="35" applyFont="1" applyFill="1" applyBorder="1" applyAlignment="1">
      <alignment horizontal="center" vertical="center" textRotation="90" wrapText="1"/>
    </xf>
    <xf numFmtId="49" fontId="56" fillId="0" borderId="18" xfId="29" applyNumberFormat="1" applyFont="1" applyFill="1" applyBorder="1" applyAlignment="1">
      <alignment horizontal="center" vertical="center"/>
    </xf>
    <xf numFmtId="49" fontId="56" fillId="0" borderId="19" xfId="29" applyNumberFormat="1" applyFont="1" applyFill="1" applyBorder="1" applyAlignment="1">
      <alignment horizontal="center" vertical="center"/>
    </xf>
    <xf numFmtId="0" fontId="56" fillId="0" borderId="19" xfId="29" applyFont="1" applyFill="1" applyBorder="1" applyAlignment="1">
      <alignment horizontal="center" vertical="center"/>
    </xf>
    <xf numFmtId="0" fontId="56" fillId="0" borderId="19" xfId="29" applyFont="1" applyFill="1" applyBorder="1" applyAlignment="1">
      <alignment horizontal="center" vertical="center" wrapText="1"/>
    </xf>
    <xf numFmtId="0" fontId="56" fillId="0" borderId="13" xfId="29" applyFont="1" applyFill="1" applyBorder="1" applyAlignment="1">
      <alignment horizontal="center" vertical="center" wrapText="1"/>
    </xf>
    <xf numFmtId="0" fontId="56" fillId="0" borderId="3" xfId="35" applyFont="1" applyFill="1" applyBorder="1" applyAlignment="1">
      <alignment horizontal="center" vertical="center"/>
    </xf>
    <xf numFmtId="0" fontId="56" fillId="0" borderId="4" xfId="35" applyFont="1" applyFill="1" applyBorder="1" applyAlignment="1">
      <alignment vertical="center"/>
    </xf>
    <xf numFmtId="0" fontId="64" fillId="0" borderId="4" xfId="35" applyFont="1" applyFill="1" applyBorder="1" applyAlignment="1">
      <alignment horizontal="center" vertical="center" wrapText="1"/>
    </xf>
    <xf numFmtId="0" fontId="56" fillId="0" borderId="4" xfId="35" applyFont="1" applyFill="1" applyBorder="1" applyAlignment="1">
      <alignment horizontal="center" vertical="center" wrapText="1"/>
    </xf>
    <xf numFmtId="2" fontId="65" fillId="0" borderId="4" xfId="35" applyNumberFormat="1" applyFont="1" applyFill="1" applyBorder="1" applyAlignment="1">
      <alignment horizontal="center" vertical="center"/>
    </xf>
    <xf numFmtId="0" fontId="57" fillId="0" borderId="4" xfId="0" applyFont="1" applyBorder="1"/>
    <xf numFmtId="0" fontId="57" fillId="0" borderId="5" xfId="0" applyFont="1" applyBorder="1"/>
    <xf numFmtId="0" fontId="56" fillId="0" borderId="50" xfId="0" applyFont="1" applyFill="1" applyBorder="1" applyAlignment="1">
      <alignment horizontal="center" vertical="center" wrapText="1"/>
    </xf>
    <xf numFmtId="0" fontId="56" fillId="0" borderId="51" xfId="0" applyFont="1" applyFill="1" applyBorder="1" applyAlignment="1">
      <alignment horizontal="center" vertical="center" wrapText="1"/>
    </xf>
    <xf numFmtId="2" fontId="66" fillId="0" borderId="50" xfId="0" applyNumberFormat="1" applyFont="1" applyFill="1" applyBorder="1" applyAlignment="1">
      <alignment horizontal="center" vertical="center" wrapText="1"/>
    </xf>
    <xf numFmtId="0" fontId="57" fillId="0" borderId="12" xfId="0" applyFont="1" applyBorder="1"/>
    <xf numFmtId="0" fontId="57" fillId="0" borderId="14" xfId="0" applyFont="1" applyBorder="1"/>
    <xf numFmtId="0" fontId="56" fillId="0" borderId="50" xfId="0" applyFont="1" applyFill="1" applyBorder="1" applyAlignment="1">
      <alignment horizontal="left" vertical="center" wrapText="1"/>
    </xf>
    <xf numFmtId="0" fontId="56" fillId="0" borderId="12" xfId="29" applyFont="1" applyFill="1" applyBorder="1" applyAlignment="1">
      <alignment vertical="center"/>
    </xf>
    <xf numFmtId="0" fontId="56" fillId="0" borderId="14" xfId="29" applyFont="1" applyFill="1" applyBorder="1" applyAlignment="1">
      <alignment vertical="center"/>
    </xf>
    <xf numFmtId="0" fontId="56" fillId="0" borderId="0" xfId="29" applyFont="1" applyFill="1" applyAlignment="1">
      <alignment vertical="center"/>
    </xf>
    <xf numFmtId="0" fontId="56" fillId="0" borderId="12" xfId="35" applyFont="1" applyFill="1" applyBorder="1" applyAlignment="1">
      <alignment vertical="center"/>
    </xf>
    <xf numFmtId="0" fontId="56" fillId="0" borderId="14" xfId="35" applyFont="1" applyFill="1" applyBorder="1" applyAlignment="1">
      <alignment vertical="center"/>
    </xf>
    <xf numFmtId="0" fontId="56" fillId="0" borderId="12" xfId="0" applyFont="1" applyFill="1" applyBorder="1" applyAlignment="1">
      <alignment vertical="center"/>
    </xf>
    <xf numFmtId="0" fontId="56" fillId="0" borderId="14" xfId="0" applyFont="1" applyFill="1" applyBorder="1" applyAlignment="1">
      <alignment vertical="center"/>
    </xf>
    <xf numFmtId="0" fontId="56" fillId="0" borderId="0" xfId="0" applyFont="1" applyFill="1" applyAlignment="1">
      <alignment vertical="center"/>
    </xf>
    <xf numFmtId="0" fontId="56" fillId="0" borderId="3" xfId="35" applyFont="1" applyFill="1" applyBorder="1"/>
    <xf numFmtId="0" fontId="56" fillId="0" borderId="4" xfId="35" applyFont="1" applyFill="1" applyBorder="1"/>
    <xf numFmtId="0" fontId="56" fillId="0" borderId="4" xfId="0" applyFont="1" applyFill="1" applyBorder="1" applyAlignment="1">
      <alignment vertical="center"/>
    </xf>
    <xf numFmtId="0" fontId="56" fillId="0" borderId="5" xfId="0" applyFont="1" applyFill="1" applyBorder="1" applyAlignment="1">
      <alignment vertical="center"/>
    </xf>
    <xf numFmtId="0" fontId="56" fillId="0" borderId="11" xfId="35" applyFont="1" applyFill="1" applyBorder="1"/>
    <xf numFmtId="0" fontId="56" fillId="0" borderId="12" xfId="35" applyFont="1" applyFill="1" applyBorder="1"/>
    <xf numFmtId="0" fontId="56" fillId="0" borderId="18" xfId="35" applyFont="1" applyFill="1" applyBorder="1"/>
    <xf numFmtId="0" fontId="56" fillId="0" borderId="19" xfId="35" applyFont="1" applyFill="1" applyBorder="1"/>
    <xf numFmtId="0" fontId="56" fillId="0" borderId="19" xfId="0" applyFont="1" applyFill="1" applyBorder="1" applyAlignment="1">
      <alignment vertical="center"/>
    </xf>
    <xf numFmtId="0" fontId="56" fillId="0" borderId="13" xfId="0" applyFont="1" applyFill="1" applyBorder="1" applyAlignment="1">
      <alignment vertical="center"/>
    </xf>
    <xf numFmtId="2" fontId="57" fillId="0" borderId="0" xfId="0" applyNumberFormat="1" applyFont="1"/>
    <xf numFmtId="0" fontId="56" fillId="0" borderId="2" xfId="35" applyFont="1" applyFill="1" applyBorder="1" applyAlignment="1">
      <alignment vertical="center" wrapText="1"/>
    </xf>
    <xf numFmtId="0" fontId="56" fillId="0" borderId="0" xfId="0" applyFont="1" applyFill="1" applyAlignment="1">
      <alignment horizontal="center" vertical="center"/>
    </xf>
    <xf numFmtId="0" fontId="18" fillId="0" borderId="12" xfId="37" applyFont="1" applyFill="1" applyBorder="1" applyAlignment="1">
      <alignment horizontal="left" vertical="center" wrapText="1"/>
    </xf>
    <xf numFmtId="0" fontId="8" fillId="0" borderId="12" xfId="0" applyFont="1" applyFill="1" applyBorder="1" applyAlignment="1">
      <alignment horizontal="left" vertical="center" wrapText="1"/>
    </xf>
    <xf numFmtId="0" fontId="26" fillId="0" borderId="12" xfId="35" applyFont="1" applyFill="1" applyBorder="1" applyAlignment="1">
      <alignment horizontal="center" vertical="center" wrapText="1"/>
    </xf>
    <xf numFmtId="2" fontId="26" fillId="0" borderId="12" xfId="35" applyNumberFormat="1" applyFont="1" applyFill="1" applyBorder="1" applyAlignment="1">
      <alignment horizontal="center" vertical="center"/>
    </xf>
    <xf numFmtId="0" fontId="8" fillId="0" borderId="17" xfId="0" applyFont="1" applyFill="1" applyBorder="1" applyAlignment="1">
      <alignment horizontal="left" vertical="center" wrapText="1"/>
    </xf>
    <xf numFmtId="0" fontId="27" fillId="0" borderId="0" xfId="35" applyFont="1" applyFill="1" applyBorder="1" applyAlignment="1">
      <alignment horizontal="center"/>
    </xf>
    <xf numFmtId="0" fontId="28" fillId="0" borderId="0" xfId="35" applyFont="1" applyFill="1" applyBorder="1" applyAlignment="1">
      <alignment horizontal="center"/>
    </xf>
    <xf numFmtId="0" fontId="28" fillId="0" borderId="0" xfId="35" applyFont="1" applyFill="1" applyBorder="1" applyAlignment="1">
      <alignment horizontal="left" wrapText="1"/>
    </xf>
    <xf numFmtId="0" fontId="25" fillId="0" borderId="0" xfId="0" applyFont="1" applyAlignment="1">
      <alignment horizontal="left" vertical="center" wrapText="1"/>
    </xf>
    <xf numFmtId="0" fontId="6" fillId="0" borderId="12" xfId="0" applyFont="1" applyFill="1" applyBorder="1" applyAlignment="1">
      <alignment horizontal="center"/>
    </xf>
    <xf numFmtId="0" fontId="28" fillId="0" borderId="0" xfId="0" applyFont="1" applyAlignment="1">
      <alignment horizontal="left" vertical="center"/>
    </xf>
    <xf numFmtId="0" fontId="29" fillId="0" borderId="0" xfId="0" applyFont="1" applyAlignment="1">
      <alignment horizontal="left" wrapText="1"/>
    </xf>
    <xf numFmtId="0" fontId="6" fillId="0" borderId="12" xfId="0" applyFont="1" applyFill="1" applyBorder="1" applyAlignment="1">
      <alignment horizontal="center" vertical="center"/>
    </xf>
    <xf numFmtId="0" fontId="8" fillId="0" borderId="12" xfId="0" applyFont="1" applyFill="1" applyBorder="1" applyAlignment="1">
      <alignment horizontal="center"/>
    </xf>
    <xf numFmtId="0" fontId="6" fillId="0" borderId="24"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39" xfId="0" applyFont="1" applyFill="1" applyBorder="1" applyAlignment="1">
      <alignment horizontal="right" vertical="center"/>
    </xf>
    <xf numFmtId="0" fontId="6" fillId="0" borderId="47" xfId="0" applyFont="1" applyFill="1" applyBorder="1" applyAlignment="1">
      <alignment horizontal="right" vertical="center"/>
    </xf>
    <xf numFmtId="0" fontId="8" fillId="0" borderId="1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28" fillId="0" borderId="0" xfId="0" applyFont="1" applyAlignment="1">
      <alignment horizontal="left" vertical="center" wrapText="1"/>
    </xf>
    <xf numFmtId="0" fontId="28" fillId="0" borderId="0" xfId="35" applyFont="1" applyFill="1" applyBorder="1" applyAlignment="1">
      <alignment horizontal="left"/>
    </xf>
    <xf numFmtId="0" fontId="33" fillId="0" borderId="0" xfId="0" applyFont="1" applyFill="1" applyAlignment="1">
      <alignment horizontal="center"/>
    </xf>
    <xf numFmtId="0" fontId="8" fillId="0" borderId="4" xfId="0" applyFont="1" applyFill="1" applyBorder="1" applyAlignment="1">
      <alignment horizontal="center" vertical="center" textRotation="90" wrapText="1"/>
    </xf>
    <xf numFmtId="0" fontId="8" fillId="0" borderId="19" xfId="0" applyFont="1" applyFill="1" applyBorder="1" applyAlignment="1">
      <alignment horizontal="center" vertical="center" textRotation="90" wrapText="1"/>
    </xf>
    <xf numFmtId="0" fontId="8" fillId="0" borderId="3" xfId="0" applyFont="1" applyFill="1" applyBorder="1" applyAlignment="1">
      <alignment horizontal="center" vertical="center" textRotation="90" wrapText="1"/>
    </xf>
    <xf numFmtId="0" fontId="8" fillId="0" borderId="18" xfId="0" applyFont="1" applyFill="1" applyBorder="1" applyAlignment="1">
      <alignment horizontal="center" vertical="center" textRotation="90" wrapText="1"/>
    </xf>
    <xf numFmtId="0" fontId="8" fillId="0" borderId="19"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0" xfId="0" applyFont="1" applyFill="1" applyAlignment="1">
      <alignment horizontal="center" vertical="center"/>
    </xf>
    <xf numFmtId="4" fontId="8" fillId="0" borderId="0" xfId="0" applyNumberFormat="1" applyFont="1" applyFill="1" applyAlignment="1">
      <alignment horizontal="left" vertical="center"/>
    </xf>
    <xf numFmtId="0" fontId="15" fillId="0" borderId="11" xfId="0" applyFont="1" applyFill="1" applyBorder="1" applyAlignment="1">
      <alignment horizontal="right" vertical="center"/>
    </xf>
    <xf numFmtId="0" fontId="15" fillId="0" borderId="12"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8" xfId="0" applyFont="1" applyFill="1" applyBorder="1" applyAlignment="1">
      <alignment horizontal="right" vertical="center"/>
    </xf>
    <xf numFmtId="0" fontId="6" fillId="0" borderId="9"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49" fontId="18" fillId="0" borderId="2" xfId="35" applyNumberFormat="1" applyFont="1" applyFill="1" applyBorder="1" applyAlignment="1">
      <alignment horizontal="center" wrapText="1"/>
    </xf>
    <xf numFmtId="0" fontId="18" fillId="0" borderId="0" xfId="35" applyFont="1" applyFill="1" applyBorder="1" applyAlignment="1">
      <alignment horizontal="center" vertical="top" wrapText="1"/>
    </xf>
    <xf numFmtId="0" fontId="18" fillId="0" borderId="30" xfId="35" applyFont="1" applyFill="1" applyBorder="1" applyAlignment="1">
      <alignment horizontal="center" vertical="top" wrapText="1"/>
    </xf>
    <xf numFmtId="0" fontId="27" fillId="0" borderId="0" xfId="35" applyFont="1" applyFill="1" applyBorder="1" applyAlignment="1">
      <alignment horizontal="center" vertical="center" wrapText="1"/>
    </xf>
    <xf numFmtId="0" fontId="18" fillId="0" borderId="25" xfId="35" applyFont="1" applyFill="1" applyBorder="1" applyAlignment="1">
      <alignment horizontal="center" vertical="center"/>
    </xf>
    <xf numFmtId="0" fontId="18" fillId="0" borderId="16" xfId="35" applyFont="1" applyFill="1" applyBorder="1" applyAlignment="1">
      <alignment horizontal="center" vertical="center"/>
    </xf>
    <xf numFmtId="0" fontId="18" fillId="0" borderId="25" xfId="35" applyFont="1" applyFill="1" applyBorder="1" applyAlignment="1">
      <alignment horizontal="center" vertical="center" textRotation="90"/>
    </xf>
    <xf numFmtId="0" fontId="18" fillId="0" borderId="16" xfId="35" applyFont="1" applyFill="1" applyBorder="1" applyAlignment="1">
      <alignment horizontal="center" vertical="center" textRotation="90"/>
    </xf>
    <xf numFmtId="0" fontId="18" fillId="0" borderId="0" xfId="35" applyFont="1" applyFill="1" applyBorder="1" applyAlignment="1">
      <alignment horizontal="center" vertical="center" wrapText="1"/>
    </xf>
    <xf numFmtId="0" fontId="18" fillId="0" borderId="0" xfId="35" applyFont="1" applyFill="1" applyBorder="1" applyAlignment="1">
      <alignment horizontal="center" vertical="center"/>
    </xf>
    <xf numFmtId="14" fontId="18" fillId="0" borderId="0" xfId="35" applyNumberFormat="1" applyFont="1" applyFill="1" applyBorder="1" applyAlignment="1">
      <alignment horizontal="center" vertical="center" wrapText="1"/>
    </xf>
    <xf numFmtId="14" fontId="18" fillId="0" borderId="0" xfId="35" applyNumberFormat="1" applyFont="1" applyFill="1" applyBorder="1" applyAlignment="1">
      <alignment horizontal="center" vertical="center"/>
    </xf>
    <xf numFmtId="0" fontId="18" fillId="0" borderId="2" xfId="35" applyFont="1" applyFill="1" applyBorder="1" applyAlignment="1">
      <alignment horizontal="left" vertical="center"/>
    </xf>
    <xf numFmtId="0" fontId="18" fillId="0" borderId="41" xfId="35" applyFont="1" applyFill="1" applyBorder="1" applyAlignment="1">
      <alignment horizontal="center" vertical="center"/>
    </xf>
    <xf numFmtId="0" fontId="18" fillId="0" borderId="46" xfId="35" applyFont="1" applyFill="1" applyBorder="1" applyAlignment="1">
      <alignment horizontal="center" vertical="center"/>
    </xf>
    <xf numFmtId="0" fontId="18" fillId="0" borderId="42" xfId="35" applyFont="1" applyFill="1" applyBorder="1" applyAlignment="1">
      <alignment horizontal="center" vertical="center"/>
    </xf>
    <xf numFmtId="4" fontId="18" fillId="0" borderId="22" xfId="35" applyNumberFormat="1" applyFont="1" applyFill="1" applyBorder="1" applyAlignment="1">
      <alignment horizontal="right" vertical="center"/>
    </xf>
    <xf numFmtId="4" fontId="18" fillId="0" borderId="44" xfId="35" applyNumberFormat="1" applyFont="1" applyFill="1" applyBorder="1" applyAlignment="1">
      <alignment horizontal="right" vertical="center"/>
    </xf>
    <xf numFmtId="4" fontId="18" fillId="0" borderId="45" xfId="35" applyNumberFormat="1" applyFont="1" applyFill="1" applyBorder="1" applyAlignment="1">
      <alignment horizontal="right" vertical="center"/>
    </xf>
    <xf numFmtId="4" fontId="18" fillId="0" borderId="21" xfId="35" applyNumberFormat="1" applyFont="1" applyFill="1" applyBorder="1" applyAlignment="1">
      <alignment horizontal="right" vertical="center"/>
    </xf>
    <xf numFmtId="4" fontId="18" fillId="0" borderId="28" xfId="35" applyNumberFormat="1" applyFont="1" applyFill="1" applyBorder="1" applyAlignment="1">
      <alignment horizontal="right" vertical="center"/>
    </xf>
    <xf numFmtId="4" fontId="18" fillId="0" borderId="35" xfId="35" applyNumberFormat="1" applyFont="1" applyFill="1" applyBorder="1" applyAlignment="1">
      <alignment horizontal="right" vertical="center"/>
    </xf>
    <xf numFmtId="4" fontId="18" fillId="0" borderId="34" xfId="35" applyNumberFormat="1" applyFont="1" applyFill="1" applyBorder="1" applyAlignment="1">
      <alignment horizontal="right" vertical="center"/>
    </xf>
    <xf numFmtId="4" fontId="18" fillId="0" borderId="43" xfId="35" applyNumberFormat="1" applyFont="1" applyFill="1" applyBorder="1" applyAlignment="1">
      <alignment horizontal="right" vertical="center"/>
    </xf>
    <xf numFmtId="4" fontId="18" fillId="0" borderId="26" xfId="35" applyNumberFormat="1" applyFont="1" applyFill="1" applyBorder="1" applyAlignment="1">
      <alignment horizontal="right" vertical="center"/>
    </xf>
    <xf numFmtId="4" fontId="18" fillId="0" borderId="4" xfId="35" applyNumberFormat="1" applyFont="1" applyFill="1" applyBorder="1" applyAlignment="1">
      <alignment horizontal="right" vertical="center"/>
    </xf>
    <xf numFmtId="4" fontId="18" fillId="0" borderId="12" xfId="35" applyNumberFormat="1" applyFont="1" applyFill="1" applyBorder="1" applyAlignment="1">
      <alignment horizontal="right" vertical="center"/>
    </xf>
    <xf numFmtId="4" fontId="18" fillId="0" borderId="19" xfId="35" applyNumberFormat="1" applyFont="1" applyFill="1" applyBorder="1" applyAlignment="1">
      <alignment horizontal="right" vertical="center"/>
    </xf>
    <xf numFmtId="0" fontId="18" fillId="0" borderId="15" xfId="35" applyFont="1" applyFill="1" applyBorder="1" applyAlignment="1">
      <alignment horizontal="center" vertical="center"/>
    </xf>
    <xf numFmtId="0" fontId="35" fillId="0" borderId="0" xfId="35" applyFont="1" applyFill="1" applyBorder="1" applyAlignment="1">
      <alignment horizontal="center"/>
    </xf>
    <xf numFmtId="0" fontId="36" fillId="0" borderId="0" xfId="35" applyFont="1" applyFill="1" applyBorder="1" applyAlignment="1">
      <alignment horizontal="center"/>
    </xf>
    <xf numFmtId="0" fontId="36" fillId="0" borderId="0" xfId="35" applyFont="1" applyFill="1" applyBorder="1" applyAlignment="1">
      <alignment horizontal="left" wrapText="1"/>
    </xf>
    <xf numFmtId="0" fontId="36" fillId="0" borderId="0" xfId="35" applyFont="1" applyFill="1" applyBorder="1" applyAlignment="1">
      <alignment horizontal="left"/>
    </xf>
    <xf numFmtId="0" fontId="34" fillId="0" borderId="0" xfId="35" applyFont="1" applyFill="1" applyBorder="1" applyAlignment="1">
      <alignment horizontal="center" vertical="center" wrapText="1"/>
    </xf>
    <xf numFmtId="0" fontId="36" fillId="0" borderId="0" xfId="0" applyFont="1" applyAlignment="1">
      <alignment horizontal="left" vertical="center" wrapText="1"/>
    </xf>
    <xf numFmtId="0" fontId="37" fillId="0" borderId="0" xfId="0" applyFont="1" applyAlignment="1">
      <alignment horizontal="left" wrapText="1"/>
    </xf>
    <xf numFmtId="0" fontId="35" fillId="0" borderId="0" xfId="35" applyFont="1" applyFill="1" applyBorder="1" applyAlignment="1">
      <alignment horizontal="center" vertical="center" wrapText="1"/>
    </xf>
    <xf numFmtId="0" fontId="34" fillId="0" borderId="25" xfId="35" applyFont="1" applyFill="1" applyBorder="1" applyAlignment="1">
      <alignment horizontal="center" vertical="center" textRotation="90"/>
    </xf>
    <xf numFmtId="0" fontId="34" fillId="0" borderId="16" xfId="35" applyFont="1" applyFill="1" applyBorder="1" applyAlignment="1">
      <alignment horizontal="center" vertical="center" textRotation="90"/>
    </xf>
    <xf numFmtId="0" fontId="34" fillId="0" borderId="25" xfId="35" applyFont="1" applyFill="1" applyBorder="1" applyAlignment="1">
      <alignment horizontal="center" vertical="center"/>
    </xf>
    <xf numFmtId="0" fontId="34" fillId="0" borderId="16" xfId="35" applyFont="1" applyFill="1" applyBorder="1" applyAlignment="1">
      <alignment horizontal="center" vertical="center"/>
    </xf>
    <xf numFmtId="0" fontId="34" fillId="0" borderId="15" xfId="35" applyFont="1" applyFill="1" applyBorder="1" applyAlignment="1">
      <alignment horizontal="center" vertical="center"/>
    </xf>
    <xf numFmtId="0" fontId="34" fillId="0" borderId="0" xfId="29" applyFont="1" applyFill="1" applyBorder="1" applyAlignment="1">
      <alignment horizontal="center" vertical="center"/>
    </xf>
    <xf numFmtId="14" fontId="34" fillId="0" borderId="0" xfId="35" applyNumberFormat="1" applyFont="1" applyFill="1" applyBorder="1" applyAlignment="1">
      <alignment horizontal="center" vertical="center"/>
    </xf>
    <xf numFmtId="0" fontId="34" fillId="0" borderId="0" xfId="35" applyFont="1" applyFill="1" applyBorder="1" applyAlignment="1">
      <alignment horizontal="center" vertical="center"/>
    </xf>
    <xf numFmtId="4" fontId="34" fillId="0" borderId="34" xfId="35" applyNumberFormat="1" applyFont="1" applyFill="1" applyBorder="1" applyAlignment="1">
      <alignment horizontal="right" vertical="center"/>
    </xf>
    <xf numFmtId="4" fontId="34" fillId="0" borderId="43" xfId="35" applyNumberFormat="1" applyFont="1" applyFill="1" applyBorder="1" applyAlignment="1">
      <alignment horizontal="right" vertical="center"/>
    </xf>
    <xf numFmtId="4" fontId="34" fillId="0" borderId="26" xfId="35" applyNumberFormat="1" applyFont="1" applyFill="1" applyBorder="1" applyAlignment="1">
      <alignment horizontal="right" vertical="center"/>
    </xf>
    <xf numFmtId="4" fontId="34" fillId="0" borderId="12" xfId="35" applyNumberFormat="1" applyFont="1" applyFill="1" applyBorder="1" applyAlignment="1">
      <alignment horizontal="right" vertical="center"/>
    </xf>
    <xf numFmtId="4" fontId="34" fillId="0" borderId="19" xfId="35" applyNumberFormat="1" applyFont="1" applyFill="1" applyBorder="1" applyAlignment="1">
      <alignment horizontal="right" vertical="center"/>
    </xf>
    <xf numFmtId="14" fontId="34" fillId="0" borderId="0" xfId="35" applyNumberFormat="1" applyFont="1" applyFill="1" applyBorder="1" applyAlignment="1">
      <alignment horizontal="center" vertical="center" wrapText="1"/>
    </xf>
    <xf numFmtId="0" fontId="34" fillId="0" borderId="2" xfId="35" applyFont="1" applyFill="1" applyBorder="1" applyAlignment="1">
      <alignment horizontal="left" vertical="center"/>
    </xf>
    <xf numFmtId="4" fontId="18" fillId="0" borderId="23" xfId="35" applyNumberFormat="1" applyFont="1" applyFill="1" applyBorder="1" applyAlignment="1">
      <alignment horizontal="right" vertical="center"/>
    </xf>
    <xf numFmtId="4" fontId="18" fillId="0" borderId="2" xfId="35" applyNumberFormat="1" applyFont="1" applyFill="1" applyBorder="1" applyAlignment="1">
      <alignment horizontal="right" vertical="center"/>
    </xf>
    <xf numFmtId="4" fontId="18" fillId="0" borderId="33" xfId="35" applyNumberFormat="1" applyFont="1" applyFill="1" applyBorder="1" applyAlignment="1">
      <alignment horizontal="right" vertical="center"/>
    </xf>
    <xf numFmtId="0" fontId="44" fillId="0" borderId="0" xfId="35" applyFont="1" applyFill="1" applyBorder="1" applyAlignment="1">
      <alignment horizontal="center" vertical="center"/>
    </xf>
    <xf numFmtId="0" fontId="44" fillId="0" borderId="4" xfId="35" applyFont="1" applyFill="1" applyBorder="1" applyAlignment="1">
      <alignment horizontal="center" vertical="center"/>
    </xf>
    <xf numFmtId="0" fontId="44" fillId="0" borderId="5" xfId="35" applyFont="1" applyFill="1" applyBorder="1" applyAlignment="1">
      <alignment horizontal="center" vertical="center"/>
    </xf>
    <xf numFmtId="4" fontId="44" fillId="0" borderId="34" xfId="35" applyNumberFormat="1" applyFont="1" applyFill="1" applyBorder="1" applyAlignment="1">
      <alignment horizontal="right" vertical="center"/>
    </xf>
    <xf numFmtId="4" fontId="44" fillId="0" borderId="43" xfId="35" applyNumberFormat="1" applyFont="1" applyFill="1" applyBorder="1" applyAlignment="1">
      <alignment horizontal="right" vertical="center"/>
    </xf>
    <xf numFmtId="4" fontId="44" fillId="0" borderId="26" xfId="35" applyNumberFormat="1" applyFont="1" applyFill="1" applyBorder="1" applyAlignment="1">
      <alignment horizontal="right" vertical="center"/>
    </xf>
    <xf numFmtId="4" fontId="44" fillId="0" borderId="12" xfId="35" applyNumberFormat="1" applyFont="1" applyFill="1" applyBorder="1" applyAlignment="1">
      <alignment horizontal="right" vertical="center"/>
    </xf>
    <xf numFmtId="4" fontId="44" fillId="0" borderId="19" xfId="35" applyNumberFormat="1" applyFont="1" applyFill="1" applyBorder="1" applyAlignment="1">
      <alignment horizontal="right" vertical="center"/>
    </xf>
    <xf numFmtId="14" fontId="44" fillId="0" borderId="0" xfId="35" applyNumberFormat="1" applyFont="1" applyFill="1" applyBorder="1" applyAlignment="1">
      <alignment horizontal="center" vertical="center" wrapText="1"/>
    </xf>
    <xf numFmtId="0" fontId="44" fillId="0" borderId="0" xfId="35" applyFont="1" applyFill="1" applyBorder="1" applyAlignment="1">
      <alignment horizontal="center" vertical="center" wrapText="1"/>
    </xf>
    <xf numFmtId="0" fontId="44" fillId="0" borderId="2" xfId="35" applyFont="1" applyFill="1" applyBorder="1" applyAlignment="1">
      <alignment horizontal="left" vertical="center"/>
    </xf>
    <xf numFmtId="14" fontId="44" fillId="0" borderId="0" xfId="35" applyNumberFormat="1" applyFont="1" applyFill="1" applyBorder="1" applyAlignment="1">
      <alignment horizontal="center" vertical="center"/>
    </xf>
    <xf numFmtId="0" fontId="44" fillId="0" borderId="3" xfId="35" applyFont="1" applyFill="1" applyBorder="1" applyAlignment="1">
      <alignment horizontal="center" vertical="center" textRotation="90"/>
    </xf>
    <xf numFmtId="0" fontId="44" fillId="0" borderId="11" xfId="35" applyFont="1" applyFill="1" applyBorder="1" applyAlignment="1">
      <alignment horizontal="center" vertical="center" textRotation="90"/>
    </xf>
    <xf numFmtId="0" fontId="44" fillId="0" borderId="4" xfId="35" applyFont="1" applyFill="1" applyBorder="1" applyAlignment="1">
      <alignment horizontal="center" vertical="center" textRotation="90"/>
    </xf>
    <xf numFmtId="0" fontId="44" fillId="0" borderId="12" xfId="35" applyFont="1" applyFill="1" applyBorder="1" applyAlignment="1">
      <alignment horizontal="center" vertical="center" textRotation="90"/>
    </xf>
    <xf numFmtId="0" fontId="44" fillId="0" borderId="12" xfId="35" applyFont="1" applyFill="1" applyBorder="1" applyAlignment="1">
      <alignment horizontal="center" vertical="center"/>
    </xf>
    <xf numFmtId="0" fontId="47" fillId="0" borderId="0" xfId="0" applyFont="1" applyAlignment="1">
      <alignment horizontal="left" wrapText="1"/>
    </xf>
    <xf numFmtId="0" fontId="45" fillId="0" borderId="0" xfId="35" applyFont="1" applyFill="1" applyBorder="1" applyAlignment="1">
      <alignment horizontal="center" vertical="center" wrapText="1"/>
    </xf>
    <xf numFmtId="0" fontId="46" fillId="0" borderId="0" xfId="0" applyFont="1" applyAlignment="1">
      <alignment horizontal="left" vertical="center" wrapText="1"/>
    </xf>
    <xf numFmtId="0" fontId="45" fillId="0" borderId="0" xfId="35" applyFont="1" applyFill="1" applyBorder="1" applyAlignment="1">
      <alignment horizontal="center"/>
    </xf>
    <xf numFmtId="0" fontId="46" fillId="0" borderId="0" xfId="35" applyFont="1" applyFill="1" applyBorder="1" applyAlignment="1">
      <alignment horizontal="center"/>
    </xf>
    <xf numFmtId="0" fontId="46" fillId="0" borderId="0" xfId="35" applyFont="1" applyFill="1" applyBorder="1" applyAlignment="1">
      <alignment horizontal="left" wrapText="1"/>
    </xf>
    <xf numFmtId="0" fontId="46" fillId="0" borderId="0" xfId="35" applyFont="1" applyFill="1" applyBorder="1" applyAlignment="1">
      <alignment horizontal="left"/>
    </xf>
    <xf numFmtId="0" fontId="56" fillId="0" borderId="0" xfId="35" applyFont="1" applyFill="1" applyBorder="1" applyAlignment="1">
      <alignment horizontal="center" vertical="center"/>
    </xf>
    <xf numFmtId="0" fontId="56" fillId="0" borderId="4" xfId="35" applyFont="1" applyFill="1" applyBorder="1" applyAlignment="1">
      <alignment horizontal="center" vertical="center"/>
    </xf>
    <xf numFmtId="0" fontId="56" fillId="0" borderId="5" xfId="35" applyFont="1" applyFill="1" applyBorder="1" applyAlignment="1">
      <alignment horizontal="center" vertical="center"/>
    </xf>
    <xf numFmtId="0" fontId="58" fillId="0" borderId="0" xfId="35" applyFont="1" applyFill="1" applyBorder="1" applyAlignment="1">
      <alignment horizontal="center" vertical="center" wrapText="1"/>
    </xf>
    <xf numFmtId="0" fontId="56" fillId="0" borderId="0" xfId="35" applyFont="1" applyFill="1" applyBorder="1" applyAlignment="1">
      <alignment horizontal="center" wrapText="1"/>
    </xf>
    <xf numFmtId="14" fontId="56" fillId="0" borderId="0" xfId="35" applyNumberFormat="1" applyFont="1" applyFill="1" applyBorder="1" applyAlignment="1">
      <alignment horizontal="center" vertical="center" wrapText="1"/>
    </xf>
    <xf numFmtId="0" fontId="56" fillId="0" borderId="0" xfId="35" applyFont="1" applyFill="1" applyBorder="1" applyAlignment="1">
      <alignment horizontal="center" vertical="center" wrapText="1"/>
    </xf>
    <xf numFmtId="0" fontId="56" fillId="0" borderId="2" xfId="35" applyFont="1" applyFill="1" applyBorder="1" applyAlignment="1">
      <alignment horizontal="left" vertical="center"/>
    </xf>
    <xf numFmtId="4" fontId="56" fillId="0" borderId="4" xfId="35" applyNumberFormat="1" applyFont="1" applyFill="1" applyBorder="1" applyAlignment="1">
      <alignment horizontal="right"/>
    </xf>
    <xf numFmtId="4" fontId="56" fillId="0" borderId="12" xfId="35" applyNumberFormat="1" applyFont="1" applyFill="1" applyBorder="1" applyAlignment="1">
      <alignment horizontal="right"/>
    </xf>
    <xf numFmtId="4" fontId="56" fillId="0" borderId="19" xfId="35" applyNumberFormat="1" applyFont="1" applyFill="1" applyBorder="1" applyAlignment="1">
      <alignment horizontal="right"/>
    </xf>
    <xf numFmtId="0" fontId="58" fillId="0" borderId="0" xfId="35" applyFont="1" applyFill="1" applyBorder="1" applyAlignment="1">
      <alignment horizontal="center"/>
    </xf>
    <xf numFmtId="0" fontId="59" fillId="0" borderId="0" xfId="35" applyFont="1" applyFill="1" applyBorder="1" applyAlignment="1">
      <alignment horizontal="center"/>
    </xf>
    <xf numFmtId="0" fontId="59" fillId="0" borderId="0" xfId="35" applyFont="1" applyFill="1" applyBorder="1" applyAlignment="1">
      <alignment horizontal="left" wrapText="1"/>
    </xf>
    <xf numFmtId="0" fontId="59" fillId="0" borderId="0" xfId="35" applyFont="1" applyFill="1" applyBorder="1" applyAlignment="1">
      <alignment horizontal="left"/>
    </xf>
    <xf numFmtId="0" fontId="59" fillId="0" borderId="0" xfId="0" applyFont="1" applyAlignment="1">
      <alignment horizontal="left" vertical="center" wrapText="1"/>
    </xf>
    <xf numFmtId="0" fontId="56" fillId="0" borderId="3" xfId="35" applyFont="1" applyFill="1" applyBorder="1" applyAlignment="1">
      <alignment horizontal="center" vertical="center" textRotation="90"/>
    </xf>
    <xf numFmtId="0" fontId="56" fillId="0" borderId="11" xfId="35" applyFont="1" applyFill="1" applyBorder="1" applyAlignment="1">
      <alignment horizontal="center" vertical="center" textRotation="90"/>
    </xf>
    <xf numFmtId="0" fontId="56" fillId="0" borderId="4" xfId="35" applyFont="1" applyFill="1" applyBorder="1" applyAlignment="1">
      <alignment horizontal="center" vertical="center" textRotation="90"/>
    </xf>
    <xf numFmtId="0" fontId="56" fillId="0" borderId="12" xfId="35" applyFont="1" applyFill="1" applyBorder="1" applyAlignment="1">
      <alignment horizontal="center" vertical="center" textRotation="90"/>
    </xf>
    <xf numFmtId="0" fontId="56" fillId="0" borderId="12" xfId="35" applyFont="1" applyFill="1" applyBorder="1" applyAlignment="1">
      <alignment horizontal="center" vertical="center"/>
    </xf>
    <xf numFmtId="0" fontId="60" fillId="0" borderId="0" xfId="0" applyFont="1" applyAlignment="1">
      <alignment horizontal="left" wrapText="1"/>
    </xf>
    <xf numFmtId="9" fontId="6" fillId="0" borderId="23" xfId="0" applyNumberFormat="1" applyFont="1" applyFill="1" applyBorder="1" applyAlignment="1">
      <alignment horizontal="center" vertical="center"/>
    </xf>
    <xf numFmtId="0" fontId="8" fillId="0" borderId="21" xfId="0" applyFont="1" applyFill="1" applyBorder="1" applyAlignment="1">
      <alignment horizontal="center" vertical="center"/>
    </xf>
    <xf numFmtId="9" fontId="6" fillId="0" borderId="21" xfId="0" applyNumberFormat="1" applyFont="1" applyFill="1" applyBorder="1" applyAlignment="1">
      <alignment horizontal="center" vertical="center"/>
    </xf>
    <xf numFmtId="0" fontId="6" fillId="0" borderId="31" xfId="0" applyFont="1" applyFill="1" applyBorder="1" applyAlignment="1">
      <alignment horizontal="right" vertical="center"/>
    </xf>
  </cellXfs>
  <cellStyles count="38">
    <cellStyle name="20% - Izcēlums1" xfId="1"/>
    <cellStyle name="20% - Izcēlums2" xfId="2"/>
    <cellStyle name="20% - Izcēlums3" xfId="3"/>
    <cellStyle name="20% - Izcēlums4" xfId="4"/>
    <cellStyle name="20% - Izcēlums5" xfId="5"/>
    <cellStyle name="20% - Izcēlums6" xfId="6"/>
    <cellStyle name="40% - Izcēlums1" xfId="7"/>
    <cellStyle name="40% - Izcēlums2" xfId="8"/>
    <cellStyle name="40% - Izcēlums3" xfId="9"/>
    <cellStyle name="40% - Izcēlums4" xfId="10"/>
    <cellStyle name="40% - Izcēlums5" xfId="11"/>
    <cellStyle name="40% - Izcēlums6" xfId="12"/>
    <cellStyle name="60% - Izcēlums1" xfId="13"/>
    <cellStyle name="60% - Izcēlums2" xfId="14"/>
    <cellStyle name="60% - Izcēlums3" xfId="15"/>
    <cellStyle name="60% - Izcēlums4" xfId="16"/>
    <cellStyle name="60% - Izcēlums5" xfId="17"/>
    <cellStyle name="60% - Izcēlums6" xfId="18"/>
    <cellStyle name="Excel Built-in Normal" xfId="19"/>
    <cellStyle name="Izcēlums1" xfId="20"/>
    <cellStyle name="Izcēlums2" xfId="21"/>
    <cellStyle name="Izcēlums3" xfId="22"/>
    <cellStyle name="Izcēlums4" xfId="23"/>
    <cellStyle name="Izcēlums5" xfId="24"/>
    <cellStyle name="Izcēlums6" xfId="25"/>
    <cellStyle name="Normal" xfId="0" builtinId="0"/>
    <cellStyle name="Normal 2" xfId="26"/>
    <cellStyle name="Normal 3" xfId="27"/>
    <cellStyle name="Normal 4" xfId="28"/>
    <cellStyle name="Normal_Viinkalni" xfId="29"/>
    <cellStyle name="Parasts 2" xfId="37"/>
    <cellStyle name="Saistīta šūna" xfId="30"/>
    <cellStyle name="Stils 1" xfId="31"/>
    <cellStyle name="Style 1" xfId="32"/>
    <cellStyle name="Обычный 2" xfId="33"/>
    <cellStyle name="Обычный_01.DPN_PINKI_TIPOGRAFIJA_KONTROLTAME_VADIMS-na sertifikat" xfId="34"/>
    <cellStyle name="Обычный_33. OZOLNIEKU NOVADA DOME_OZO SKOLA_TELPU, GAITENU, KAPNU TELPU REMONTS_TAME_VADIMS_2011_02_25_melnraksts" xfId="35"/>
    <cellStyle name="Обычный_33. OZOLNIEKU NOVADA DOME_OZO SKOLA_TELPU, GAITENU, KAPNU TELPU REMONTS_TAME_VADIMS_2011_02_25_melnraksts_09. ELITE BRAIN_ZIKI_KUTS BUVNIECIBA_TAME_2013_08_01+EL labots"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4_Sejums\75-1.%20ARCH%20UN%20VIDE_OLAINE_ZEIFERTA%2020_SILTINASANA_TAME_2016_12_14_L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K"/>
      <sheetName val="KOPS "/>
      <sheetName val="BS"/>
      <sheetName val="DEM"/>
      <sheetName val=" L D"/>
      <sheetName val="FAS"/>
      <sheetName val="COK"/>
      <sheetName val="JUM"/>
      <sheetName val="PAGR"/>
      <sheetName val="APD"/>
      <sheetName val="BAL"/>
      <sheetName val="LAB"/>
      <sheetName val="BA_BUVDARBU_APJOMI"/>
    </sheetNames>
    <sheetDataSet>
      <sheetData sheetId="0"/>
      <sheetData sheetId="1">
        <row r="21">
          <cell r="B21" t="str">
            <v>0--1</v>
          </cell>
          <cell r="C21" t="str">
            <v>BS</v>
          </cell>
          <cell r="D21" t="str">
            <v>BŪVLAUKUMA SAGATAVOŠANA UN UZTURĒŠANA</v>
          </cell>
        </row>
        <row r="22">
          <cell r="B22" t="str">
            <v>1--1</v>
          </cell>
          <cell r="C22" t="str">
            <v>DEM</v>
          </cell>
          <cell r="D22" t="str">
            <v>DEMONTĀŽAS DARBI</v>
          </cell>
        </row>
        <row r="23">
          <cell r="B23" t="str">
            <v>1--2</v>
          </cell>
          <cell r="C23" t="str">
            <v>L D</v>
          </cell>
          <cell r="D23" t="str">
            <v>LOGU UN DURVJU MONTĀŽA</v>
          </cell>
        </row>
        <row r="24">
          <cell r="B24" t="str">
            <v>1--3</v>
          </cell>
          <cell r="C24" t="str">
            <v>FAS</v>
          </cell>
          <cell r="D24" t="str">
            <v>FASĀDES APDARE</v>
          </cell>
        </row>
        <row r="25">
          <cell r="B25" t="str">
            <v>1--4</v>
          </cell>
          <cell r="C25" t="str">
            <v>COK</v>
          </cell>
          <cell r="D25" t="str">
            <v>COKOLA APDARE</v>
          </cell>
        </row>
        <row r="26">
          <cell r="B26" t="str">
            <v>1--5</v>
          </cell>
          <cell r="C26" t="str">
            <v>JUM</v>
          </cell>
          <cell r="D26" t="str">
            <v>JUMTA REMONTS</v>
          </cell>
        </row>
        <row r="27">
          <cell r="B27" t="str">
            <v>1--6</v>
          </cell>
          <cell r="C27" t="str">
            <v>PAGR</v>
          </cell>
          <cell r="D27" t="str">
            <v>PAGRABA STĀVA SILTINĀŠANA</v>
          </cell>
        </row>
        <row r="28">
          <cell r="B28" t="str">
            <v>1--7</v>
          </cell>
          <cell r="C28" t="str">
            <v>APD</v>
          </cell>
          <cell r="D28" t="str">
            <v>IEKŠTELPU APDARES DARBI</v>
          </cell>
        </row>
        <row r="29">
          <cell r="B29" t="str">
            <v>1--8</v>
          </cell>
          <cell r="C29" t="str">
            <v>BAL</v>
          </cell>
          <cell r="D29" t="str">
            <v>BALKONU APDARE</v>
          </cell>
        </row>
        <row r="30">
          <cell r="B30" t="str">
            <v>1--9</v>
          </cell>
          <cell r="C30" t="str">
            <v>LAB</v>
          </cell>
          <cell r="D30" t="str">
            <v>LABIEKĀRTOŠANAS DARBI</v>
          </cell>
        </row>
      </sheetData>
      <sheetData sheetId="2">
        <row r="21">
          <cell r="B21" t="str">
            <v>01-00000</v>
          </cell>
          <cell r="C21" t="str">
            <v>Dēļu vairogu montāža koku aizsardzībai</v>
          </cell>
          <cell r="D21" t="str">
            <v>kompl</v>
          </cell>
        </row>
        <row r="22">
          <cell r="B22" t="str">
            <v>01-00000</v>
          </cell>
          <cell r="C22" t="str">
            <v>Pagaidu jumtiņa virs ieejas mezgliem uzbūve</v>
          </cell>
          <cell r="D22" t="str">
            <v>kompl</v>
          </cell>
        </row>
        <row r="23">
          <cell r="C23" t="str">
            <v>Kokmateriāls nesošām karkasam</v>
          </cell>
          <cell r="D23" t="str">
            <v>m3</v>
          </cell>
        </row>
        <row r="24">
          <cell r="C24" t="str">
            <v>OSB 3,  22 mm jumta klājam</v>
          </cell>
          <cell r="D24" t="str">
            <v>m2</v>
          </cell>
        </row>
        <row r="25">
          <cell r="C25" t="str">
            <v>OSB 3, 12 mm pagaidu sienām</v>
          </cell>
          <cell r="D25" t="str">
            <v>m2</v>
          </cell>
        </row>
        <row r="26">
          <cell r="C26" t="str">
            <v>Stiprinājumi un palīgmateriāli</v>
          </cell>
          <cell r="D26" t="str">
            <v>kompl</v>
          </cell>
        </row>
        <row r="27">
          <cell r="B27" t="str">
            <v>01-00000</v>
          </cell>
          <cell r="C27" t="str">
            <v>Mobilā celtniecības žoga piegāde un montāža</v>
          </cell>
          <cell r="D27" t="str">
            <v>tek.m</v>
          </cell>
        </row>
        <row r="28">
          <cell r="B28" t="str">
            <v>01-00000</v>
          </cell>
          <cell r="C28" t="str">
            <v>Drošības zīmes montāža uz celtniecības žoga</v>
          </cell>
          <cell r="D28" t="str">
            <v>kompl</v>
          </cell>
        </row>
        <row r="29">
          <cell r="B29" t="str">
            <v>01-00000</v>
          </cell>
          <cell r="C29" t="str">
            <v>Ugunsgrēka vairogs ar smilšu kasti</v>
          </cell>
          <cell r="D29" t="str">
            <v>kompl</v>
          </cell>
        </row>
        <row r="30">
          <cell r="B30" t="str">
            <v>01-00000</v>
          </cell>
          <cell r="C30" t="str">
            <v>Būvtāfeles izgatavošana un montāža</v>
          </cell>
          <cell r="D30" t="str">
            <v>kompl</v>
          </cell>
        </row>
        <row r="31">
          <cell r="B31" t="str">
            <v>01-00000</v>
          </cell>
          <cell r="C31" t="str">
            <v>WC kabīnes montāža</v>
          </cell>
          <cell r="D31" t="str">
            <v>kompl</v>
          </cell>
        </row>
        <row r="32">
          <cell r="B32" t="str">
            <v>01-00000</v>
          </cell>
          <cell r="C32" t="str">
            <v>Būvmateriālu konteinera piegāde un montāža</v>
          </cell>
          <cell r="D32" t="str">
            <v>kompl</v>
          </cell>
        </row>
        <row r="33">
          <cell r="B33" t="str">
            <v>01-00000</v>
          </cell>
          <cell r="C33" t="str">
            <v>Celtnieku konteinera piegāde un montāža</v>
          </cell>
          <cell r="D33" t="str">
            <v>kompl</v>
          </cell>
        </row>
        <row r="34">
          <cell r="B34" t="str">
            <v>01-00000</v>
          </cell>
          <cell r="C34" t="str">
            <v>Sastatņu montāža un demontāža, ar aizsargsietu</v>
          </cell>
          <cell r="D34" t="str">
            <v>m2</v>
          </cell>
        </row>
        <row r="35">
          <cell r="C35" t="str">
            <v>2. BŪVLAUKUMA UZTURĒŠANA</v>
          </cell>
        </row>
        <row r="36">
          <cell r="B36" t="str">
            <v>01-00000</v>
          </cell>
          <cell r="C36" t="str">
            <v>Celtniecības žoga noma</v>
          </cell>
          <cell r="D36" t="str">
            <v>tek.m</v>
          </cell>
        </row>
        <row r="37">
          <cell r="B37" t="str">
            <v>01-00000</v>
          </cell>
          <cell r="C37" t="str">
            <v>WC kabīnes noma ar apkalpošanu 4 reizes mēnesī</v>
          </cell>
          <cell r="D37" t="str">
            <v>gab</v>
          </cell>
        </row>
        <row r="38">
          <cell r="B38" t="str">
            <v>01-00000</v>
          </cell>
          <cell r="C38" t="str">
            <v>Būvmateriālu konteinera noma</v>
          </cell>
          <cell r="D38" t="str">
            <v>kompl</v>
          </cell>
        </row>
        <row r="39">
          <cell r="B39" t="str">
            <v>01-00000</v>
          </cell>
          <cell r="C39" t="str">
            <v>Celtnieku konteinera noma</v>
          </cell>
          <cell r="D39" t="str">
            <v>kompl</v>
          </cell>
        </row>
        <row r="40">
          <cell r="B40" t="str">
            <v>01-00000</v>
          </cell>
          <cell r="C40" t="str">
            <v>Būvgrūžu konteinera noma</v>
          </cell>
          <cell r="D40" t="str">
            <v>kompl</v>
          </cell>
        </row>
        <row r="41">
          <cell r="B41" t="str">
            <v>01-00000</v>
          </cell>
          <cell r="C41" t="str">
            <v>Sastatņu noma, ieskaitot sietu</v>
          </cell>
          <cell r="D41" t="str">
            <v>m2</v>
          </cell>
        </row>
        <row r="42">
          <cell r="B42" t="str">
            <v>Līgumcena</v>
          </cell>
        </row>
        <row r="43">
          <cell r="B43" t="str">
            <v>Līgumcena</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CCFF"/>
  </sheetPr>
  <dimension ref="A1:O35"/>
  <sheetViews>
    <sheetView showZeros="0" view="pageBreakPreview" zoomScaleNormal="100" workbookViewId="0">
      <selection activeCell="D2" sqref="D2"/>
    </sheetView>
  </sheetViews>
  <sheetFormatPr defaultRowHeight="12.75"/>
  <cols>
    <col min="1" max="1" width="9.140625" style="70"/>
    <col min="2" max="2" width="9.140625" style="70" customWidth="1"/>
    <col min="3" max="3" width="51.42578125" style="70" customWidth="1"/>
    <col min="4" max="4" width="40.85546875" style="70" customWidth="1"/>
    <col min="5" max="5" width="7.42578125" style="70" customWidth="1"/>
    <col min="6" max="6" width="11.140625" style="70" customWidth="1"/>
    <col min="7" max="7" width="9.85546875" style="70" customWidth="1"/>
    <col min="8" max="8" width="33" style="70" customWidth="1"/>
    <col min="9" max="9" width="23.7109375" style="70" customWidth="1"/>
    <col min="10" max="16384" width="9.140625" style="70"/>
  </cols>
  <sheetData>
    <row r="1" spans="1:15">
      <c r="D1" s="112" t="s">
        <v>210</v>
      </c>
      <c r="E1" s="71"/>
      <c r="F1" s="71"/>
      <c r="G1" s="71"/>
      <c r="H1" s="72"/>
      <c r="I1" s="71"/>
    </row>
    <row r="2" spans="1:15">
      <c r="D2" s="112" t="s">
        <v>282</v>
      </c>
      <c r="E2" s="72"/>
      <c r="F2" s="73"/>
      <c r="G2" s="71"/>
      <c r="H2" s="72"/>
      <c r="I2" s="71"/>
    </row>
    <row r="3" spans="1:15">
      <c r="D3" s="112" t="s">
        <v>211</v>
      </c>
      <c r="E3" s="72"/>
      <c r="F3" s="71"/>
      <c r="G3" s="71"/>
      <c r="H3" s="72"/>
      <c r="I3" s="71"/>
    </row>
    <row r="4" spans="1:15">
      <c r="D4" s="74"/>
    </row>
    <row r="5" spans="1:15" ht="22.5" customHeight="1">
      <c r="A5" s="386" t="s">
        <v>212</v>
      </c>
      <c r="B5" s="386"/>
      <c r="C5" s="386"/>
      <c r="D5" s="386"/>
      <c r="E5" s="386"/>
      <c r="F5" s="75"/>
      <c r="G5" s="75"/>
      <c r="H5" s="76"/>
      <c r="I5" s="76"/>
      <c r="J5" s="76"/>
      <c r="K5" s="76"/>
      <c r="L5" s="76"/>
      <c r="M5" s="76"/>
      <c r="N5" s="76"/>
      <c r="O5" s="76"/>
    </row>
    <row r="6" spans="1:15" ht="14.25">
      <c r="A6" s="387" t="s">
        <v>213</v>
      </c>
      <c r="B6" s="387"/>
      <c r="C6" s="387"/>
      <c r="D6" s="387"/>
      <c r="E6" s="387"/>
    </row>
    <row r="7" spans="1:15" ht="15.75">
      <c r="A7" s="113"/>
      <c r="B7" s="113"/>
      <c r="C7" s="113"/>
      <c r="D7" s="113"/>
      <c r="E7" s="113"/>
      <c r="F7" s="75"/>
      <c r="G7" s="75"/>
      <c r="H7" s="76"/>
      <c r="I7" s="76"/>
      <c r="J7" s="76"/>
      <c r="K7" s="76"/>
      <c r="L7" s="76"/>
      <c r="M7" s="76"/>
      <c r="N7" s="76"/>
      <c r="O7" s="76"/>
    </row>
    <row r="8" spans="1:15" ht="27.75" customHeight="1">
      <c r="A8" s="114" t="s">
        <v>214</v>
      </c>
      <c r="B8" s="115"/>
      <c r="C8" s="388" t="s">
        <v>281</v>
      </c>
      <c r="D8" s="388"/>
      <c r="E8" s="122"/>
    </row>
    <row r="9" spans="1:15" ht="30" customHeight="1">
      <c r="A9" s="116" t="s">
        <v>215</v>
      </c>
      <c r="B9" s="117"/>
      <c r="C9" s="388" t="s">
        <v>279</v>
      </c>
      <c r="D9" s="388"/>
      <c r="E9" s="118"/>
    </row>
    <row r="10" spans="1:15" ht="20.25" customHeight="1">
      <c r="A10" s="116" t="s">
        <v>216</v>
      </c>
      <c r="B10" s="117"/>
      <c r="C10" s="119" t="s">
        <v>280</v>
      </c>
      <c r="D10" s="120"/>
      <c r="E10" s="120"/>
    </row>
    <row r="11" spans="1:15" ht="23.25" customHeight="1">
      <c r="A11" s="116" t="s">
        <v>217</v>
      </c>
      <c r="B11" s="133"/>
      <c r="C11" s="391" t="s">
        <v>218</v>
      </c>
      <c r="D11" s="391"/>
      <c r="E11" s="121"/>
      <c r="F11" s="121"/>
    </row>
    <row r="12" spans="1:15" ht="33.75" customHeight="1">
      <c r="A12" s="392" t="s">
        <v>219</v>
      </c>
      <c r="B12" s="392"/>
      <c r="C12" s="134"/>
      <c r="D12" s="115"/>
      <c r="E12" s="115"/>
    </row>
    <row r="13" spans="1:15" ht="15.75">
      <c r="C13" s="77" t="s">
        <v>32</v>
      </c>
      <c r="F13" s="78"/>
      <c r="G13" s="78"/>
      <c r="H13" s="389"/>
      <c r="I13" s="389"/>
    </row>
    <row r="15" spans="1:15">
      <c r="A15" s="390" t="s">
        <v>2</v>
      </c>
      <c r="B15" s="390"/>
      <c r="C15" s="124" t="s">
        <v>1</v>
      </c>
      <c r="D15" s="124" t="s">
        <v>41</v>
      </c>
    </row>
    <row r="16" spans="1:15" ht="30" customHeight="1">
      <c r="A16" s="393">
        <v>1</v>
      </c>
      <c r="B16" s="393"/>
      <c r="C16" s="125" t="s">
        <v>279</v>
      </c>
      <c r="D16" s="125"/>
    </row>
    <row r="17" spans="1:4" ht="15.75">
      <c r="A17" s="394" t="s">
        <v>43</v>
      </c>
      <c r="B17" s="394"/>
      <c r="C17" s="394"/>
      <c r="D17" s="126"/>
    </row>
    <row r="18" spans="1:4" ht="15.75">
      <c r="A18" s="390" t="s">
        <v>3</v>
      </c>
      <c r="B18" s="390"/>
      <c r="C18" s="390"/>
      <c r="D18" s="127"/>
    </row>
    <row r="21" spans="1:4">
      <c r="B21" s="74" t="s">
        <v>264</v>
      </c>
      <c r="C21" s="7"/>
      <c r="D21" s="79"/>
    </row>
    <row r="22" spans="1:4">
      <c r="C22" s="80" t="s">
        <v>30</v>
      </c>
    </row>
    <row r="24" spans="1:4">
      <c r="B24" s="81" t="s">
        <v>6</v>
      </c>
    </row>
    <row r="26" spans="1:4">
      <c r="B26" s="74" t="s">
        <v>7</v>
      </c>
      <c r="C26" s="6">
        <f>C21</f>
        <v>0</v>
      </c>
      <c r="D26" s="79">
        <f>D21</f>
        <v>0</v>
      </c>
    </row>
    <row r="27" spans="1:4">
      <c r="C27" s="80" t="s">
        <v>30</v>
      </c>
    </row>
    <row r="29" spans="1:4" ht="13.5" customHeight="1">
      <c r="B29" s="81" t="str">
        <f>B24</f>
        <v>Sertifikāta Nr.:</v>
      </c>
      <c r="C29" s="70">
        <f>C24</f>
        <v>0</v>
      </c>
    </row>
    <row r="31" spans="1:4" ht="18" customHeight="1">
      <c r="B31" s="112" t="s">
        <v>220</v>
      </c>
      <c r="C31" s="129"/>
      <c r="D31" s="128"/>
    </row>
    <row r="32" spans="1:4" ht="18" customHeight="1">
      <c r="B32" s="112" t="s">
        <v>221</v>
      </c>
      <c r="C32" s="130"/>
      <c r="D32" s="84"/>
    </row>
    <row r="33" spans="2:4" ht="27" customHeight="1">
      <c r="B33" s="131" t="s">
        <v>222</v>
      </c>
      <c r="C33" s="129"/>
      <c r="D33" s="84"/>
    </row>
    <row r="34" spans="2:4" ht="19.5" customHeight="1">
      <c r="B34" s="112" t="s">
        <v>223</v>
      </c>
      <c r="C34" s="129"/>
      <c r="D34" s="84"/>
    </row>
    <row r="35" spans="2:4">
      <c r="B35" s="112" t="s">
        <v>224</v>
      </c>
      <c r="C35"/>
    </row>
  </sheetData>
  <mergeCells count="11">
    <mergeCell ref="A18:C18"/>
    <mergeCell ref="C11:D11"/>
    <mergeCell ref="A12:B12"/>
    <mergeCell ref="A15:B15"/>
    <mergeCell ref="A16:B16"/>
    <mergeCell ref="A17:C17"/>
    <mergeCell ref="A5:E5"/>
    <mergeCell ref="A6:E6"/>
    <mergeCell ref="C8:D8"/>
    <mergeCell ref="C9:D9"/>
    <mergeCell ref="H13:I13"/>
  </mergeCells>
  <phoneticPr fontId="0" type="noConversion"/>
  <pageMargins left="0.48" right="0.67" top="1" bottom="0.82" header="0.5" footer="0.5"/>
  <pageSetup paperSize="9" scale="8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6"/>
  <sheetViews>
    <sheetView view="pageBreakPreview" topLeftCell="A22" zoomScaleNormal="100" zoomScaleSheetLayoutView="100" workbookViewId="0">
      <selection activeCell="C36" sqref="C36"/>
    </sheetView>
  </sheetViews>
  <sheetFormatPr defaultRowHeight="12.75"/>
  <cols>
    <col min="1" max="1" width="4.140625" style="40" customWidth="1"/>
    <col min="2" max="2" width="12.5703125" style="56" customWidth="1"/>
    <col min="3" max="3" width="40" style="66" customWidth="1"/>
    <col min="4" max="4" width="5.85546875" style="66" bestFit="1" customWidth="1"/>
    <col min="5" max="5" width="7.85546875" style="66" customWidth="1"/>
    <col min="6" max="6" width="5.7109375" style="56" bestFit="1" customWidth="1"/>
    <col min="7" max="7" width="5.7109375" style="40" bestFit="1" customWidth="1"/>
    <col min="8" max="8" width="7.28515625" style="40" customWidth="1"/>
    <col min="9" max="9" width="6.7109375" style="40" bestFit="1" customWidth="1"/>
    <col min="10" max="10" width="7" style="40" bestFit="1" customWidth="1"/>
    <col min="11" max="11" width="7" style="40" customWidth="1"/>
    <col min="12" max="16" width="8.42578125" style="40" customWidth="1"/>
    <col min="17" max="16384" width="9.140625" style="40"/>
  </cols>
  <sheetData>
    <row r="1" spans="1:16">
      <c r="B1" s="38"/>
      <c r="C1" s="39"/>
      <c r="D1" s="39"/>
      <c r="E1" s="39"/>
      <c r="F1" s="38"/>
      <c r="P1" s="112" t="s">
        <v>210</v>
      </c>
    </row>
    <row r="2" spans="1:16">
      <c r="B2" s="38"/>
      <c r="C2" s="39"/>
      <c r="D2" s="39"/>
      <c r="E2" s="39"/>
      <c r="F2" s="38"/>
      <c r="P2" s="112" t="s">
        <v>282</v>
      </c>
    </row>
    <row r="3" spans="1:16">
      <c r="B3" s="38"/>
      <c r="C3" s="39"/>
      <c r="D3" s="39"/>
      <c r="E3" s="39"/>
      <c r="F3" s="38"/>
      <c r="P3" s="112" t="s">
        <v>211</v>
      </c>
    </row>
    <row r="4" spans="1:16" ht="15.75">
      <c r="A4" s="386" t="s">
        <v>212</v>
      </c>
      <c r="B4" s="386"/>
      <c r="C4" s="386"/>
      <c r="D4" s="386"/>
      <c r="E4" s="386"/>
      <c r="F4" s="386"/>
      <c r="G4" s="386"/>
      <c r="H4" s="386"/>
      <c r="I4" s="386"/>
      <c r="J4" s="386"/>
      <c r="K4" s="386"/>
      <c r="L4" s="386"/>
      <c r="M4" s="386"/>
      <c r="N4" s="386"/>
      <c r="O4" s="386"/>
      <c r="P4" s="386"/>
    </row>
    <row r="5" spans="1:16" ht="14.25">
      <c r="A5" s="387" t="s">
        <v>213</v>
      </c>
      <c r="B5" s="387"/>
      <c r="C5" s="387"/>
      <c r="D5" s="387"/>
      <c r="E5" s="387"/>
      <c r="F5" s="387"/>
      <c r="G5" s="387"/>
      <c r="H5" s="387"/>
      <c r="I5" s="387"/>
      <c r="J5" s="387"/>
      <c r="K5" s="387"/>
      <c r="L5" s="387"/>
      <c r="M5" s="387"/>
      <c r="N5" s="387"/>
      <c r="O5" s="387"/>
      <c r="P5" s="387"/>
    </row>
    <row r="6" spans="1:16" ht="6" customHeight="1">
      <c r="A6" s="113"/>
      <c r="B6" s="113"/>
      <c r="C6" s="113"/>
      <c r="D6" s="113"/>
      <c r="E6" s="113"/>
      <c r="F6" s="113"/>
      <c r="G6" s="113"/>
      <c r="H6" s="113"/>
      <c r="I6" s="113"/>
      <c r="J6" s="113"/>
      <c r="K6" s="113"/>
      <c r="L6" s="113"/>
      <c r="M6" s="113"/>
      <c r="N6" s="113"/>
      <c r="O6" s="113"/>
      <c r="P6" s="113"/>
    </row>
    <row r="7" spans="1:16" ht="4.5" customHeight="1">
      <c r="A7" s="114" t="s">
        <v>214</v>
      </c>
      <c r="B7" s="115"/>
      <c r="C7" s="388"/>
      <c r="D7" s="388"/>
      <c r="E7" s="388"/>
      <c r="F7" s="388"/>
      <c r="G7" s="388"/>
      <c r="H7" s="388"/>
      <c r="I7" s="388"/>
      <c r="J7" s="388"/>
      <c r="K7" s="388"/>
      <c r="L7" s="388"/>
      <c r="M7" s="388"/>
      <c r="N7" s="388"/>
      <c r="O7" s="388"/>
      <c r="P7" s="388"/>
    </row>
    <row r="8" spans="1:16" ht="15">
      <c r="A8" s="116" t="s">
        <v>215</v>
      </c>
      <c r="B8" s="117"/>
      <c r="C8" s="388" t="s">
        <v>279</v>
      </c>
      <c r="D8" s="388"/>
      <c r="E8" s="388"/>
      <c r="F8" s="388"/>
      <c r="G8" s="388"/>
      <c r="H8" s="388"/>
      <c r="I8" s="388"/>
      <c r="J8" s="388"/>
      <c r="K8" s="388"/>
      <c r="L8" s="388"/>
      <c r="M8" s="388"/>
      <c r="N8" s="388"/>
      <c r="O8" s="388"/>
      <c r="P8" s="388"/>
    </row>
    <row r="9" spans="1:16" ht="15">
      <c r="A9" s="116" t="s">
        <v>216</v>
      </c>
      <c r="B9" s="117"/>
      <c r="C9" s="404" t="s">
        <v>280</v>
      </c>
      <c r="D9" s="404"/>
      <c r="E9" s="404"/>
      <c r="F9" s="404"/>
      <c r="G9" s="404"/>
      <c r="H9" s="404"/>
      <c r="I9" s="404"/>
      <c r="J9" s="404"/>
      <c r="K9" s="404"/>
      <c r="L9" s="404"/>
      <c r="M9" s="404"/>
      <c r="N9" s="404"/>
      <c r="O9" s="404"/>
      <c r="P9" s="404"/>
    </row>
    <row r="10" spans="1:16" ht="15">
      <c r="A10" s="116" t="s">
        <v>217</v>
      </c>
      <c r="B10" s="133"/>
      <c r="C10" s="403" t="s">
        <v>218</v>
      </c>
      <c r="D10" s="403"/>
      <c r="E10" s="403"/>
      <c r="F10" s="403"/>
      <c r="G10" s="403"/>
      <c r="H10" s="403"/>
      <c r="I10" s="403"/>
      <c r="J10" s="403"/>
      <c r="K10" s="403"/>
      <c r="L10" s="403"/>
      <c r="M10" s="403"/>
      <c r="N10" s="403"/>
      <c r="O10" s="403"/>
      <c r="P10" s="403"/>
    </row>
    <row r="11" spans="1:16" ht="29.25" customHeight="1">
      <c r="A11" s="392" t="s">
        <v>219</v>
      </c>
      <c r="B11" s="392"/>
      <c r="C11" s="155"/>
      <c r="D11" s="151"/>
      <c r="E11" s="152"/>
      <c r="F11" s="152"/>
      <c r="G11" s="152"/>
      <c r="H11" s="153"/>
      <c r="I11" s="153"/>
      <c r="J11" s="154"/>
      <c r="K11" s="113"/>
      <c r="L11" s="113"/>
      <c r="M11" s="113"/>
      <c r="N11" s="113"/>
      <c r="O11" s="113"/>
      <c r="P11" s="113"/>
    </row>
    <row r="12" spans="1:16" s="38" customFormat="1" ht="12.75" customHeight="1">
      <c r="A12" s="430" t="s">
        <v>271</v>
      </c>
      <c r="B12" s="430"/>
      <c r="C12" s="430"/>
      <c r="D12" s="430"/>
      <c r="E12" s="430"/>
      <c r="F12" s="430"/>
      <c r="G12" s="430"/>
      <c r="H12" s="430"/>
      <c r="I12" s="430"/>
      <c r="J12" s="430"/>
      <c r="K12" s="430"/>
      <c r="L12" s="430"/>
      <c r="M12" s="430"/>
      <c r="N12" s="430"/>
      <c r="O12" s="430"/>
      <c r="P12" s="430"/>
    </row>
    <row r="13" spans="1:16" s="38" customFormat="1" ht="12.75" customHeight="1">
      <c r="A13" s="430" t="s">
        <v>99</v>
      </c>
      <c r="B13" s="430"/>
      <c r="C13" s="430"/>
      <c r="D13" s="430"/>
      <c r="E13" s="430"/>
      <c r="F13" s="430"/>
      <c r="G13" s="430"/>
      <c r="H13" s="430"/>
      <c r="I13" s="430"/>
      <c r="J13" s="430"/>
      <c r="K13" s="430"/>
      <c r="L13" s="430"/>
      <c r="M13" s="430"/>
      <c r="N13" s="430"/>
      <c r="O13" s="430"/>
      <c r="P13" s="430"/>
    </row>
    <row r="14" spans="1:16" s="38" customFormat="1">
      <c r="C14" s="435" t="s">
        <v>9</v>
      </c>
      <c r="D14" s="435"/>
      <c r="E14" s="435"/>
      <c r="F14" s="435"/>
      <c r="G14" s="435"/>
      <c r="H14" s="435"/>
      <c r="I14" s="435"/>
      <c r="J14" s="435"/>
      <c r="K14" s="435"/>
      <c r="L14" s="435"/>
      <c r="M14" s="435"/>
      <c r="N14" s="435"/>
    </row>
    <row r="15" spans="1:16" ht="6" customHeight="1" thickBot="1">
      <c r="B15" s="40"/>
      <c r="C15" s="40"/>
      <c r="D15" s="40"/>
      <c r="E15" s="40"/>
      <c r="F15" s="40"/>
      <c r="I15" s="42"/>
      <c r="J15" s="42"/>
      <c r="K15" s="42"/>
      <c r="L15" s="41"/>
      <c r="M15" s="41"/>
      <c r="N15" s="41"/>
      <c r="O15" s="43"/>
      <c r="P15" s="43"/>
    </row>
    <row r="16" spans="1:16" s="11" customFormat="1" ht="13.5" thickBot="1">
      <c r="A16" s="433" t="s">
        <v>0</v>
      </c>
      <c r="B16" s="433" t="s">
        <v>18</v>
      </c>
      <c r="C16" s="431" t="s">
        <v>19</v>
      </c>
      <c r="D16" s="433" t="s">
        <v>20</v>
      </c>
      <c r="E16" s="433" t="s">
        <v>21</v>
      </c>
      <c r="F16" s="455" t="s">
        <v>22</v>
      </c>
      <c r="G16" s="455"/>
      <c r="H16" s="455"/>
      <c r="I16" s="455"/>
      <c r="J16" s="455"/>
      <c r="K16" s="455"/>
      <c r="L16" s="455" t="s">
        <v>23</v>
      </c>
      <c r="M16" s="455"/>
      <c r="N16" s="455"/>
      <c r="O16" s="455"/>
      <c r="P16" s="455"/>
    </row>
    <row r="17" spans="1:16" s="11" customFormat="1" ht="69.75" customHeight="1" thickBot="1">
      <c r="A17" s="434"/>
      <c r="B17" s="434"/>
      <c r="C17" s="432"/>
      <c r="D17" s="434"/>
      <c r="E17" s="434"/>
      <c r="F17" s="12" t="s">
        <v>24</v>
      </c>
      <c r="G17" s="13" t="s">
        <v>33</v>
      </c>
      <c r="H17" s="13" t="s">
        <v>34</v>
      </c>
      <c r="I17" s="13" t="s">
        <v>35</v>
      </c>
      <c r="J17" s="13" t="s">
        <v>36</v>
      </c>
      <c r="K17" s="12" t="s">
        <v>37</v>
      </c>
      <c r="L17" s="13" t="s">
        <v>25</v>
      </c>
      <c r="M17" s="13" t="s">
        <v>34</v>
      </c>
      <c r="N17" s="13" t="s">
        <v>35</v>
      </c>
      <c r="O17" s="13" t="s">
        <v>36</v>
      </c>
      <c r="P17" s="13" t="s">
        <v>38</v>
      </c>
    </row>
    <row r="18" spans="1:16" s="11" customFormat="1" ht="13.5" thickBot="1">
      <c r="A18" s="14" t="s">
        <v>26</v>
      </c>
      <c r="B18" s="15" t="s">
        <v>27</v>
      </c>
      <c r="C18" s="16">
        <v>3</v>
      </c>
      <c r="D18" s="17">
        <v>4</v>
      </c>
      <c r="E18" s="16">
        <v>5</v>
      </c>
      <c r="F18" s="17">
        <v>6</v>
      </c>
      <c r="G18" s="16">
        <v>7</v>
      </c>
      <c r="H18" s="16">
        <v>8</v>
      </c>
      <c r="I18" s="17">
        <v>9</v>
      </c>
      <c r="J18" s="17">
        <v>10</v>
      </c>
      <c r="K18" s="16">
        <v>11</v>
      </c>
      <c r="L18" s="16">
        <v>12</v>
      </c>
      <c r="M18" s="16">
        <v>13</v>
      </c>
      <c r="N18" s="17">
        <v>14</v>
      </c>
      <c r="O18" s="17">
        <v>15</v>
      </c>
      <c r="P18" s="18">
        <v>16</v>
      </c>
    </row>
    <row r="19" spans="1:16">
      <c r="A19" s="44"/>
      <c r="B19" s="45"/>
      <c r="C19" s="96" t="s">
        <v>100</v>
      </c>
      <c r="D19" s="46"/>
      <c r="E19" s="47"/>
      <c r="F19" s="48"/>
      <c r="G19" s="48"/>
      <c r="H19" s="48"/>
      <c r="I19" s="48"/>
      <c r="J19" s="48"/>
      <c r="K19" s="48"/>
      <c r="L19" s="48"/>
      <c r="M19" s="48"/>
      <c r="N19" s="48"/>
      <c r="O19" s="48"/>
      <c r="P19" s="49"/>
    </row>
    <row r="20" spans="1:16" s="68" customFormat="1" ht="25.5">
      <c r="A20" s="67">
        <v>1</v>
      </c>
      <c r="B20" s="21" t="s">
        <v>91</v>
      </c>
      <c r="C20" s="227" t="s">
        <v>206</v>
      </c>
      <c r="D20" s="21" t="s">
        <v>52</v>
      </c>
      <c r="E20" s="22">
        <f>11.1*1.02</f>
        <v>11.321999999999999</v>
      </c>
      <c r="F20" s="23"/>
      <c r="G20" s="34"/>
      <c r="H20" s="35"/>
      <c r="I20" s="34"/>
      <c r="J20" s="34"/>
      <c r="K20" s="34"/>
      <c r="L20" s="34"/>
      <c r="M20" s="34"/>
      <c r="N20" s="34"/>
      <c r="O20" s="34"/>
      <c r="P20" s="36"/>
    </row>
    <row r="21" spans="1:16" ht="25.5">
      <c r="A21" s="100"/>
      <c r="C21" s="101" t="s">
        <v>171</v>
      </c>
      <c r="D21" s="102"/>
      <c r="E21" s="103"/>
      <c r="F21" s="51"/>
      <c r="G21" s="51"/>
      <c r="H21" s="51"/>
      <c r="I21" s="51"/>
      <c r="J21" s="51"/>
      <c r="K21" s="51"/>
      <c r="L21" s="51"/>
      <c r="M21" s="51"/>
      <c r="N21" s="51"/>
      <c r="O21" s="26"/>
      <c r="P21" s="27"/>
    </row>
    <row r="22" spans="1:16" s="68" customFormat="1">
      <c r="A22" s="67">
        <v>1</v>
      </c>
      <c r="B22" s="21" t="s">
        <v>97</v>
      </c>
      <c r="C22" s="227" t="s">
        <v>172</v>
      </c>
      <c r="D22" s="21" t="s">
        <v>31</v>
      </c>
      <c r="E22" s="22">
        <v>37</v>
      </c>
      <c r="F22" s="23"/>
      <c r="G22" s="34"/>
      <c r="H22" s="35"/>
      <c r="I22" s="34"/>
      <c r="J22" s="34"/>
      <c r="K22" s="34"/>
      <c r="L22" s="34"/>
      <c r="M22" s="34"/>
      <c r="N22" s="34"/>
      <c r="O22" s="34"/>
      <c r="P22" s="36"/>
    </row>
    <row r="23" spans="1:16" s="68" customFormat="1">
      <c r="A23" s="67">
        <v>2</v>
      </c>
      <c r="B23" s="21"/>
      <c r="C23" s="19" t="s">
        <v>295</v>
      </c>
      <c r="D23" s="21" t="s">
        <v>73</v>
      </c>
      <c r="E23" s="22">
        <f>E22*0.12</f>
        <v>4.4399999999999995</v>
      </c>
      <c r="F23" s="23"/>
      <c r="G23" s="34"/>
      <c r="H23" s="35"/>
      <c r="I23" s="34"/>
      <c r="J23" s="34"/>
      <c r="K23" s="34"/>
      <c r="L23" s="34"/>
      <c r="M23" s="34"/>
      <c r="N23" s="34"/>
      <c r="O23" s="34"/>
      <c r="P23" s="36"/>
    </row>
    <row r="24" spans="1:16" s="68" customFormat="1">
      <c r="A24" s="67">
        <v>3</v>
      </c>
      <c r="B24" s="21"/>
      <c r="C24" s="19" t="s">
        <v>326</v>
      </c>
      <c r="D24" s="21" t="s">
        <v>75</v>
      </c>
      <c r="E24" s="25">
        <f>E22*15</f>
        <v>555</v>
      </c>
      <c r="F24" s="23"/>
      <c r="G24" s="34"/>
      <c r="H24" s="35"/>
      <c r="I24" s="34"/>
      <c r="J24" s="34"/>
      <c r="K24" s="34"/>
      <c r="L24" s="34"/>
      <c r="M24" s="34"/>
      <c r="N24" s="34"/>
      <c r="O24" s="34"/>
      <c r="P24" s="36"/>
    </row>
    <row r="25" spans="1:16" s="68" customFormat="1" ht="25.5">
      <c r="A25" s="67">
        <v>4</v>
      </c>
      <c r="B25" s="21" t="s">
        <v>97</v>
      </c>
      <c r="C25" s="227" t="s">
        <v>174</v>
      </c>
      <c r="D25" s="21" t="s">
        <v>31</v>
      </c>
      <c r="E25" s="22">
        <f>E22</f>
        <v>37</v>
      </c>
      <c r="F25" s="23"/>
      <c r="G25" s="34"/>
      <c r="H25" s="35"/>
      <c r="I25" s="34"/>
      <c r="J25" s="34"/>
      <c r="K25" s="34"/>
      <c r="L25" s="34"/>
      <c r="M25" s="34"/>
      <c r="N25" s="34"/>
      <c r="O25" s="34"/>
      <c r="P25" s="36"/>
    </row>
    <row r="26" spans="1:16" s="68" customFormat="1">
      <c r="A26" s="67">
        <v>5</v>
      </c>
      <c r="B26" s="21"/>
      <c r="C26" s="19" t="s">
        <v>295</v>
      </c>
      <c r="D26" s="21" t="s">
        <v>73</v>
      </c>
      <c r="E26" s="22">
        <f>E25*0.12</f>
        <v>4.4399999999999995</v>
      </c>
      <c r="F26" s="23"/>
      <c r="G26" s="34"/>
      <c r="H26" s="35"/>
      <c r="I26" s="34"/>
      <c r="J26" s="34"/>
      <c r="K26" s="34"/>
      <c r="L26" s="34"/>
      <c r="M26" s="34"/>
      <c r="N26" s="34"/>
      <c r="O26" s="34"/>
      <c r="P26" s="36"/>
    </row>
    <row r="27" spans="1:16" s="68" customFormat="1">
      <c r="A27" s="67">
        <v>6</v>
      </c>
      <c r="B27" s="21"/>
      <c r="C27" s="19" t="s">
        <v>327</v>
      </c>
      <c r="D27" s="21" t="s">
        <v>75</v>
      </c>
      <c r="E27" s="25">
        <f>E25*1.5</f>
        <v>55.5</v>
      </c>
      <c r="F27" s="23"/>
      <c r="G27" s="34"/>
      <c r="H27" s="35"/>
      <c r="I27" s="34"/>
      <c r="J27" s="34"/>
      <c r="K27" s="34"/>
      <c r="L27" s="34"/>
      <c r="M27" s="34"/>
      <c r="N27" s="34"/>
      <c r="O27" s="34"/>
      <c r="P27" s="36"/>
    </row>
    <row r="28" spans="1:16" s="68" customFormat="1">
      <c r="A28" s="67">
        <v>7</v>
      </c>
      <c r="B28" s="21"/>
      <c r="C28" s="19" t="s">
        <v>103</v>
      </c>
      <c r="D28" s="21" t="s">
        <v>53</v>
      </c>
      <c r="E28" s="22">
        <f>E25*0.1</f>
        <v>3.7</v>
      </c>
      <c r="F28" s="23"/>
      <c r="G28" s="34"/>
      <c r="H28" s="35"/>
      <c r="I28" s="34"/>
      <c r="J28" s="34"/>
      <c r="K28" s="34"/>
      <c r="L28" s="34"/>
      <c r="M28" s="34"/>
      <c r="N28" s="34"/>
      <c r="O28" s="34"/>
      <c r="P28" s="36"/>
    </row>
    <row r="29" spans="1:16" s="68" customFormat="1">
      <c r="A29" s="67">
        <v>8</v>
      </c>
      <c r="B29" s="21" t="s">
        <v>97</v>
      </c>
      <c r="C29" s="227" t="s">
        <v>173</v>
      </c>
      <c r="D29" s="21" t="s">
        <v>31</v>
      </c>
      <c r="E29" s="22">
        <f>E22</f>
        <v>37</v>
      </c>
      <c r="F29" s="23"/>
      <c r="G29" s="34"/>
      <c r="H29" s="35"/>
      <c r="I29" s="34"/>
      <c r="J29" s="34"/>
      <c r="K29" s="34"/>
      <c r="L29" s="34"/>
      <c r="M29" s="34"/>
      <c r="N29" s="34"/>
      <c r="O29" s="34"/>
      <c r="P29" s="36"/>
    </row>
    <row r="30" spans="1:16" s="68" customFormat="1">
      <c r="A30" s="67">
        <v>9</v>
      </c>
      <c r="B30" s="21"/>
      <c r="C30" s="19" t="s">
        <v>105</v>
      </c>
      <c r="D30" s="21" t="s">
        <v>73</v>
      </c>
      <c r="E30" s="22">
        <f>E29*0.35</f>
        <v>12.95</v>
      </c>
      <c r="F30" s="23"/>
      <c r="G30" s="34"/>
      <c r="H30" s="35"/>
      <c r="I30" s="34"/>
      <c r="J30" s="34"/>
      <c r="K30" s="34"/>
      <c r="L30" s="34"/>
      <c r="M30" s="34"/>
      <c r="N30" s="34"/>
      <c r="O30" s="34"/>
      <c r="P30" s="36"/>
    </row>
    <row r="31" spans="1:16" ht="25.5">
      <c r="A31" s="100"/>
      <c r="C31" s="101" t="s">
        <v>175</v>
      </c>
      <c r="D31" s="102"/>
      <c r="E31" s="103"/>
      <c r="F31" s="51"/>
      <c r="G31" s="51"/>
      <c r="H31" s="51"/>
      <c r="I31" s="51"/>
      <c r="J31" s="51"/>
      <c r="K31" s="51"/>
      <c r="L31" s="51"/>
      <c r="M31" s="51"/>
      <c r="N31" s="51"/>
      <c r="O31" s="26"/>
      <c r="P31" s="27"/>
    </row>
    <row r="32" spans="1:16" s="68" customFormat="1">
      <c r="A32" s="67">
        <v>1</v>
      </c>
      <c r="B32" s="21" t="s">
        <v>162</v>
      </c>
      <c r="C32" s="227" t="s">
        <v>88</v>
      </c>
      <c r="D32" s="21" t="s">
        <v>31</v>
      </c>
      <c r="E32" s="22">
        <f>213.2*1.02</f>
        <v>217.464</v>
      </c>
      <c r="F32" s="23"/>
      <c r="G32" s="34"/>
      <c r="H32" s="35"/>
      <c r="I32" s="34"/>
      <c r="J32" s="34"/>
      <c r="K32" s="34"/>
      <c r="L32" s="34"/>
      <c r="M32" s="34"/>
      <c r="N32" s="34"/>
      <c r="O32" s="34"/>
      <c r="P32" s="36"/>
    </row>
    <row r="33" spans="1:16" s="68" customFormat="1">
      <c r="A33" s="67">
        <v>2</v>
      </c>
      <c r="B33" s="21"/>
      <c r="C33" s="19" t="s">
        <v>328</v>
      </c>
      <c r="D33" s="21" t="s">
        <v>31</v>
      </c>
      <c r="E33" s="22">
        <f>E32*1.2</f>
        <v>260.95679999999999</v>
      </c>
      <c r="F33" s="23"/>
      <c r="G33" s="34"/>
      <c r="H33" s="35"/>
      <c r="I33" s="34"/>
      <c r="J33" s="34"/>
      <c r="K33" s="34"/>
      <c r="L33" s="34"/>
      <c r="M33" s="34"/>
      <c r="N33" s="34"/>
      <c r="O33" s="34"/>
      <c r="P33" s="36"/>
    </row>
    <row r="34" spans="1:16" s="68" customFormat="1">
      <c r="A34" s="67">
        <v>3</v>
      </c>
      <c r="B34" s="21"/>
      <c r="C34" s="19" t="s">
        <v>163</v>
      </c>
      <c r="D34" s="21" t="s">
        <v>54</v>
      </c>
      <c r="E34" s="25">
        <f>ROUND(E32*35,0)</f>
        <v>7611</v>
      </c>
      <c r="F34" s="23"/>
      <c r="G34" s="34"/>
      <c r="H34" s="35"/>
      <c r="I34" s="34"/>
      <c r="J34" s="34"/>
      <c r="K34" s="34"/>
      <c r="L34" s="34"/>
      <c r="M34" s="34"/>
      <c r="N34" s="34"/>
      <c r="O34" s="34"/>
      <c r="P34" s="36"/>
    </row>
    <row r="35" spans="1:16" s="68" customFormat="1">
      <c r="A35" s="67">
        <v>4</v>
      </c>
      <c r="B35" s="21"/>
      <c r="C35" s="19" t="s">
        <v>329</v>
      </c>
      <c r="D35" s="21" t="s">
        <v>73</v>
      </c>
      <c r="E35" s="25">
        <f>E32/25</f>
        <v>8.6985600000000005</v>
      </c>
      <c r="F35" s="23"/>
      <c r="G35" s="34"/>
      <c r="H35" s="35"/>
      <c r="I35" s="34"/>
      <c r="J35" s="34"/>
      <c r="K35" s="34"/>
      <c r="L35" s="34"/>
      <c r="M35" s="34"/>
      <c r="N35" s="34"/>
      <c r="O35" s="34"/>
      <c r="P35" s="36"/>
    </row>
    <row r="36" spans="1:16" s="68" customFormat="1">
      <c r="A36" s="67">
        <v>5</v>
      </c>
      <c r="B36" s="21" t="s">
        <v>162</v>
      </c>
      <c r="C36" s="227" t="s">
        <v>164</v>
      </c>
      <c r="D36" s="21" t="s">
        <v>31</v>
      </c>
      <c r="E36" s="22">
        <f>E32</f>
        <v>217.464</v>
      </c>
      <c r="F36" s="23"/>
      <c r="G36" s="34"/>
      <c r="H36" s="35"/>
      <c r="I36" s="34"/>
      <c r="J36" s="34"/>
      <c r="K36" s="34"/>
      <c r="L36" s="34"/>
      <c r="M36" s="34"/>
      <c r="N36" s="34"/>
      <c r="O36" s="34"/>
      <c r="P36" s="36"/>
    </row>
    <row r="37" spans="1:16" s="68" customFormat="1">
      <c r="A37" s="67">
        <v>6</v>
      </c>
      <c r="B37" s="21"/>
      <c r="C37" s="19" t="s">
        <v>330</v>
      </c>
      <c r="D37" s="21" t="s">
        <v>52</v>
      </c>
      <c r="E37" s="22">
        <f>336*1.08*0.05*0.15</f>
        <v>2.7216</v>
      </c>
      <c r="F37" s="23"/>
      <c r="G37" s="34"/>
      <c r="H37" s="35"/>
      <c r="I37" s="34"/>
      <c r="J37" s="34"/>
      <c r="K37" s="34"/>
      <c r="L37" s="34"/>
      <c r="M37" s="34"/>
      <c r="N37" s="34"/>
      <c r="O37" s="34"/>
      <c r="P37" s="36"/>
    </row>
    <row r="38" spans="1:16" s="68" customFormat="1">
      <c r="A38" s="67">
        <v>7</v>
      </c>
      <c r="B38" s="21"/>
      <c r="C38" s="19" t="s">
        <v>165</v>
      </c>
      <c r="D38" s="21" t="s">
        <v>31</v>
      </c>
      <c r="E38" s="25">
        <f>E36</f>
        <v>217.464</v>
      </c>
      <c r="F38" s="23"/>
      <c r="G38" s="34"/>
      <c r="H38" s="35"/>
      <c r="I38" s="34"/>
      <c r="J38" s="34"/>
      <c r="K38" s="34"/>
      <c r="L38" s="34"/>
      <c r="M38" s="34"/>
      <c r="N38" s="34"/>
      <c r="O38" s="34"/>
      <c r="P38" s="36"/>
    </row>
    <row r="39" spans="1:16" s="68" customFormat="1">
      <c r="A39" s="67">
        <v>8</v>
      </c>
      <c r="B39" s="21" t="s">
        <v>162</v>
      </c>
      <c r="C39" s="227" t="s">
        <v>167</v>
      </c>
      <c r="D39" s="21" t="s">
        <v>31</v>
      </c>
      <c r="E39" s="22">
        <f>E32</f>
        <v>217.464</v>
      </c>
      <c r="F39" s="23"/>
      <c r="G39" s="34"/>
      <c r="H39" s="35"/>
      <c r="I39" s="34"/>
      <c r="J39" s="34"/>
      <c r="K39" s="34"/>
      <c r="L39" s="34"/>
      <c r="M39" s="34"/>
      <c r="N39" s="34"/>
      <c r="O39" s="34"/>
      <c r="P39" s="36"/>
    </row>
    <row r="40" spans="1:16" s="68" customFormat="1" ht="25.5">
      <c r="A40" s="67">
        <v>9</v>
      </c>
      <c r="B40" s="21"/>
      <c r="C40" s="19" t="s">
        <v>415</v>
      </c>
      <c r="D40" s="21" t="s">
        <v>31</v>
      </c>
      <c r="E40" s="22">
        <f>E39*1.02</f>
        <v>221.81327999999999</v>
      </c>
      <c r="F40" s="23"/>
      <c r="G40" s="34"/>
      <c r="H40" s="35"/>
      <c r="I40" s="34"/>
      <c r="J40" s="34"/>
      <c r="K40" s="34"/>
      <c r="L40" s="34"/>
      <c r="M40" s="34"/>
      <c r="N40" s="34"/>
      <c r="O40" s="34"/>
      <c r="P40" s="36"/>
    </row>
    <row r="41" spans="1:16" s="68" customFormat="1">
      <c r="A41" s="67">
        <v>10</v>
      </c>
      <c r="B41" s="21"/>
      <c r="C41" s="19" t="s">
        <v>166</v>
      </c>
      <c r="D41" s="21" t="s">
        <v>53</v>
      </c>
      <c r="E41" s="25">
        <f>E39*4</f>
        <v>869.85599999999999</v>
      </c>
      <c r="F41" s="23"/>
      <c r="G41" s="34"/>
      <c r="H41" s="35"/>
      <c r="I41" s="34"/>
      <c r="J41" s="34"/>
      <c r="K41" s="34"/>
      <c r="L41" s="34"/>
      <c r="M41" s="34"/>
      <c r="N41" s="34"/>
      <c r="O41" s="34"/>
      <c r="P41" s="36"/>
    </row>
    <row r="42" spans="1:16" s="68" customFormat="1">
      <c r="A42" s="67">
        <v>11</v>
      </c>
      <c r="B42" s="21" t="s">
        <v>162</v>
      </c>
      <c r="C42" s="227" t="s">
        <v>168</v>
      </c>
      <c r="D42" s="21" t="s">
        <v>31</v>
      </c>
      <c r="E42" s="22">
        <f>E32</f>
        <v>217.464</v>
      </c>
      <c r="F42" s="23"/>
      <c r="G42" s="34"/>
      <c r="H42" s="35"/>
      <c r="I42" s="34"/>
      <c r="J42" s="34"/>
      <c r="K42" s="34"/>
      <c r="L42" s="34"/>
      <c r="M42" s="34"/>
      <c r="N42" s="34"/>
      <c r="O42" s="34"/>
      <c r="P42" s="36"/>
    </row>
    <row r="43" spans="1:16" s="68" customFormat="1">
      <c r="A43" s="67">
        <v>12</v>
      </c>
      <c r="B43" s="21"/>
      <c r="C43" s="19" t="s">
        <v>169</v>
      </c>
      <c r="D43" s="21" t="s">
        <v>31</v>
      </c>
      <c r="E43" s="22">
        <f>E42*1.02</f>
        <v>221.81327999999999</v>
      </c>
      <c r="F43" s="23"/>
      <c r="G43" s="34"/>
      <c r="H43" s="35"/>
      <c r="I43" s="34"/>
      <c r="J43" s="34"/>
      <c r="K43" s="34"/>
      <c r="L43" s="34"/>
      <c r="M43" s="34"/>
      <c r="N43" s="34"/>
      <c r="O43" s="34"/>
      <c r="P43" s="36"/>
    </row>
    <row r="44" spans="1:16" s="68" customFormat="1">
      <c r="A44" s="67">
        <v>13</v>
      </c>
      <c r="B44" s="21"/>
      <c r="C44" s="19" t="s">
        <v>331</v>
      </c>
      <c r="D44" s="21" t="s">
        <v>54</v>
      </c>
      <c r="E44" s="25">
        <f>ROUND(E42*40,0)</f>
        <v>8699</v>
      </c>
      <c r="F44" s="23"/>
      <c r="G44" s="34"/>
      <c r="H44" s="35"/>
      <c r="I44" s="34"/>
      <c r="J44" s="34"/>
      <c r="K44" s="34"/>
      <c r="L44" s="34"/>
      <c r="M44" s="34"/>
      <c r="N44" s="34"/>
      <c r="O44" s="34"/>
      <c r="P44" s="36"/>
    </row>
    <row r="45" spans="1:16" s="68" customFormat="1" ht="25.5">
      <c r="A45" s="100"/>
      <c r="B45" s="56"/>
      <c r="C45" s="101" t="s">
        <v>176</v>
      </c>
      <c r="D45" s="102"/>
      <c r="E45" s="103"/>
      <c r="F45" s="23"/>
      <c r="G45" s="34"/>
      <c r="H45" s="35"/>
      <c r="I45" s="34"/>
      <c r="J45" s="34"/>
      <c r="K45" s="34"/>
      <c r="L45" s="34"/>
      <c r="M45" s="34"/>
      <c r="N45" s="34"/>
      <c r="O45" s="34"/>
      <c r="P45" s="36"/>
    </row>
    <row r="46" spans="1:16" s="68" customFormat="1">
      <c r="A46" s="67">
        <v>1</v>
      </c>
      <c r="B46" s="21" t="s">
        <v>97</v>
      </c>
      <c r="C46" s="227" t="s">
        <v>101</v>
      </c>
      <c r="D46" s="21" t="s">
        <v>31</v>
      </c>
      <c r="E46" s="22">
        <f>24*(1.4*2+1.9)*0.3</f>
        <v>33.839999999999996</v>
      </c>
      <c r="F46" s="23"/>
      <c r="G46" s="34"/>
      <c r="H46" s="35"/>
      <c r="I46" s="34"/>
      <c r="J46" s="34"/>
      <c r="K46" s="34"/>
      <c r="L46" s="34"/>
      <c r="M46" s="34"/>
      <c r="N46" s="34"/>
      <c r="O46" s="34"/>
      <c r="P46" s="36"/>
    </row>
    <row r="47" spans="1:16" s="68" customFormat="1">
      <c r="A47" s="67">
        <v>2</v>
      </c>
      <c r="B47" s="21"/>
      <c r="C47" s="19" t="s">
        <v>295</v>
      </c>
      <c r="D47" s="21" t="s">
        <v>73</v>
      </c>
      <c r="E47" s="22">
        <f>E46*0.12</f>
        <v>4.0607999999999995</v>
      </c>
      <c r="F47" s="23"/>
      <c r="G47" s="34"/>
      <c r="H47" s="35"/>
      <c r="I47" s="34"/>
      <c r="J47" s="34"/>
      <c r="K47" s="34"/>
      <c r="L47" s="34"/>
      <c r="M47" s="34"/>
      <c r="N47" s="34"/>
      <c r="O47" s="34"/>
      <c r="P47" s="36"/>
    </row>
    <row r="48" spans="1:16">
      <c r="A48" s="67">
        <v>3</v>
      </c>
      <c r="B48" s="21"/>
      <c r="C48" s="19" t="s">
        <v>326</v>
      </c>
      <c r="D48" s="21" t="s">
        <v>75</v>
      </c>
      <c r="E48" s="25">
        <f>E46*15</f>
        <v>507.59999999999997</v>
      </c>
      <c r="F48" s="51"/>
      <c r="G48" s="51"/>
      <c r="H48" s="51"/>
      <c r="I48" s="51"/>
      <c r="J48" s="51"/>
      <c r="K48" s="51"/>
      <c r="L48" s="51"/>
      <c r="M48" s="51"/>
      <c r="N48" s="51"/>
      <c r="O48" s="26"/>
      <c r="P48" s="27"/>
    </row>
    <row r="49" spans="1:16" s="68" customFormat="1">
      <c r="A49" s="67">
        <v>4</v>
      </c>
      <c r="B49" s="21" t="s">
        <v>97</v>
      </c>
      <c r="C49" s="227" t="s">
        <v>102</v>
      </c>
      <c r="D49" s="21" t="s">
        <v>31</v>
      </c>
      <c r="E49" s="22">
        <f>E46</f>
        <v>33.839999999999996</v>
      </c>
      <c r="F49" s="23"/>
      <c r="G49" s="34"/>
      <c r="H49" s="35"/>
      <c r="I49" s="34"/>
      <c r="J49" s="34"/>
      <c r="K49" s="34"/>
      <c r="L49" s="34"/>
      <c r="M49" s="34"/>
      <c r="N49" s="34"/>
      <c r="O49" s="34"/>
      <c r="P49" s="36"/>
    </row>
    <row r="50" spans="1:16" s="68" customFormat="1">
      <c r="A50" s="67">
        <v>5</v>
      </c>
      <c r="B50" s="21"/>
      <c r="C50" s="19" t="s">
        <v>295</v>
      </c>
      <c r="D50" s="21" t="s">
        <v>73</v>
      </c>
      <c r="E50" s="22">
        <f>E49*0.12</f>
        <v>4.0607999999999995</v>
      </c>
      <c r="F50" s="23"/>
      <c r="G50" s="34"/>
      <c r="H50" s="35"/>
      <c r="I50" s="34"/>
      <c r="J50" s="34"/>
      <c r="K50" s="34"/>
      <c r="L50" s="34"/>
      <c r="M50" s="34"/>
      <c r="N50" s="34"/>
      <c r="O50" s="34"/>
      <c r="P50" s="36"/>
    </row>
    <row r="51" spans="1:16" s="68" customFormat="1">
      <c r="A51" s="67">
        <v>6</v>
      </c>
      <c r="B51" s="21"/>
      <c r="C51" s="19" t="s">
        <v>327</v>
      </c>
      <c r="D51" s="21" t="s">
        <v>75</v>
      </c>
      <c r="E51" s="25">
        <f>E49*1.5</f>
        <v>50.759999999999991</v>
      </c>
      <c r="F51" s="23"/>
      <c r="G51" s="34"/>
      <c r="H51" s="35"/>
      <c r="I51" s="34"/>
      <c r="J51" s="34"/>
      <c r="K51" s="34"/>
      <c r="L51" s="34"/>
      <c r="M51" s="34"/>
      <c r="N51" s="34"/>
      <c r="O51" s="34"/>
      <c r="P51" s="36"/>
    </row>
    <row r="52" spans="1:16" s="68" customFormat="1">
      <c r="A52" s="67">
        <v>7</v>
      </c>
      <c r="B52" s="21"/>
      <c r="C52" s="19" t="s">
        <v>103</v>
      </c>
      <c r="D52" s="21" t="s">
        <v>53</v>
      </c>
      <c r="E52" s="22">
        <f>E49*0.1</f>
        <v>3.3839999999999999</v>
      </c>
      <c r="F52" s="23"/>
      <c r="G52" s="34"/>
      <c r="H52" s="35"/>
      <c r="I52" s="34"/>
      <c r="J52" s="34"/>
      <c r="K52" s="34"/>
      <c r="L52" s="34"/>
      <c r="M52" s="34"/>
      <c r="N52" s="34"/>
      <c r="O52" s="34"/>
      <c r="P52" s="36"/>
    </row>
    <row r="53" spans="1:16" s="68" customFormat="1">
      <c r="A53" s="67">
        <v>8</v>
      </c>
      <c r="B53" s="21" t="s">
        <v>97</v>
      </c>
      <c r="C53" s="227" t="s">
        <v>104</v>
      </c>
      <c r="D53" s="21" t="s">
        <v>31</v>
      </c>
      <c r="E53" s="22">
        <f>E46</f>
        <v>33.839999999999996</v>
      </c>
      <c r="F53" s="23"/>
      <c r="G53" s="34"/>
      <c r="H53" s="35"/>
      <c r="I53" s="34"/>
      <c r="J53" s="34"/>
      <c r="K53" s="34"/>
      <c r="L53" s="34"/>
      <c r="M53" s="34"/>
      <c r="N53" s="34"/>
      <c r="O53" s="34"/>
      <c r="P53" s="36"/>
    </row>
    <row r="54" spans="1:16" s="68" customFormat="1">
      <c r="A54" s="67">
        <v>9</v>
      </c>
      <c r="B54" s="21"/>
      <c r="C54" s="19" t="s">
        <v>105</v>
      </c>
      <c r="D54" s="21" t="s">
        <v>73</v>
      </c>
      <c r="E54" s="22">
        <f>E53*0.35</f>
        <v>11.843999999999998</v>
      </c>
      <c r="F54" s="23"/>
      <c r="G54" s="34"/>
      <c r="H54" s="35"/>
      <c r="I54" s="34"/>
      <c r="J54" s="34"/>
      <c r="K54" s="34"/>
      <c r="L54" s="34"/>
      <c r="M54" s="34"/>
      <c r="N54" s="34"/>
      <c r="O54" s="34"/>
      <c r="P54" s="36"/>
    </row>
    <row r="55" spans="1:16" s="68" customFormat="1" ht="25.5">
      <c r="A55" s="100"/>
      <c r="B55" s="56"/>
      <c r="C55" s="101" t="s">
        <v>177</v>
      </c>
      <c r="D55" s="102"/>
      <c r="E55" s="103"/>
      <c r="F55" s="23"/>
      <c r="G55" s="34"/>
      <c r="H55" s="35"/>
      <c r="I55" s="34"/>
      <c r="J55" s="34"/>
      <c r="K55" s="34"/>
      <c r="L55" s="34"/>
      <c r="M55" s="34"/>
      <c r="N55" s="34"/>
      <c r="O55" s="34"/>
      <c r="P55" s="36"/>
    </row>
    <row r="56" spans="1:16" s="68" customFormat="1">
      <c r="A56" s="67">
        <v>1</v>
      </c>
      <c r="B56" s="21" t="s">
        <v>97</v>
      </c>
      <c r="C56" s="227" t="s">
        <v>118</v>
      </c>
      <c r="D56" s="21" t="s">
        <v>170</v>
      </c>
      <c r="E56" s="22">
        <v>97</v>
      </c>
      <c r="F56" s="23"/>
      <c r="G56" s="34"/>
      <c r="H56" s="35"/>
      <c r="I56" s="34"/>
      <c r="J56" s="34"/>
      <c r="K56" s="34"/>
      <c r="L56" s="34"/>
      <c r="M56" s="34"/>
      <c r="N56" s="34"/>
      <c r="O56" s="34"/>
      <c r="P56" s="36"/>
    </row>
    <row r="57" spans="1:16" s="68" customFormat="1">
      <c r="A57" s="67">
        <v>2</v>
      </c>
      <c r="B57" s="21"/>
      <c r="C57" s="19" t="s">
        <v>332</v>
      </c>
      <c r="D57" s="21" t="s">
        <v>31</v>
      </c>
      <c r="E57" s="22">
        <f>E56*1.12*6*0.3</f>
        <v>195.55200000000005</v>
      </c>
      <c r="F57" s="23"/>
      <c r="G57" s="34"/>
      <c r="H57" s="35"/>
      <c r="I57" s="34"/>
      <c r="J57" s="34"/>
      <c r="K57" s="34"/>
      <c r="L57" s="34"/>
      <c r="M57" s="34"/>
      <c r="N57" s="34"/>
      <c r="O57" s="34"/>
      <c r="P57" s="36"/>
    </row>
    <row r="58" spans="1:16">
      <c r="A58" s="67">
        <v>3</v>
      </c>
      <c r="B58" s="21"/>
      <c r="C58" s="19" t="s">
        <v>333</v>
      </c>
      <c r="D58" s="21" t="s">
        <v>75</v>
      </c>
      <c r="E58" s="25">
        <f>E56*5</f>
        <v>485</v>
      </c>
      <c r="F58" s="51"/>
      <c r="G58" s="51"/>
      <c r="H58" s="51"/>
      <c r="I58" s="51"/>
      <c r="J58" s="51"/>
      <c r="K58" s="51"/>
      <c r="L58" s="51"/>
      <c r="M58" s="51"/>
      <c r="N58" s="51"/>
      <c r="O58" s="26"/>
      <c r="P58" s="27"/>
    </row>
    <row r="59" spans="1:16" s="68" customFormat="1">
      <c r="A59" s="67">
        <v>4</v>
      </c>
      <c r="B59" s="21" t="s">
        <v>97</v>
      </c>
      <c r="C59" s="227" t="s">
        <v>102</v>
      </c>
      <c r="D59" s="21" t="s">
        <v>170</v>
      </c>
      <c r="E59" s="22">
        <f>E56</f>
        <v>97</v>
      </c>
      <c r="F59" s="23"/>
      <c r="G59" s="34"/>
      <c r="H59" s="35"/>
      <c r="I59" s="34"/>
      <c r="J59" s="34"/>
      <c r="K59" s="34"/>
      <c r="L59" s="34"/>
      <c r="M59" s="34"/>
      <c r="N59" s="34"/>
      <c r="O59" s="34"/>
      <c r="P59" s="36"/>
    </row>
    <row r="60" spans="1:16" s="68" customFormat="1">
      <c r="A60" s="67">
        <v>5</v>
      </c>
      <c r="B60" s="21"/>
      <c r="C60" s="19" t="s">
        <v>295</v>
      </c>
      <c r="D60" s="21" t="s">
        <v>73</v>
      </c>
      <c r="E60" s="22">
        <f>E59*0.12*5</f>
        <v>58.199999999999996</v>
      </c>
      <c r="F60" s="23"/>
      <c r="G60" s="34"/>
      <c r="H60" s="35"/>
      <c r="I60" s="34"/>
      <c r="J60" s="34"/>
      <c r="K60" s="34"/>
      <c r="L60" s="34"/>
      <c r="M60" s="34"/>
      <c r="N60" s="34"/>
      <c r="O60" s="34"/>
      <c r="P60" s="36"/>
    </row>
    <row r="61" spans="1:16" s="68" customFormat="1">
      <c r="A61" s="67">
        <v>6</v>
      </c>
      <c r="B61" s="21"/>
      <c r="C61" s="19" t="s">
        <v>327</v>
      </c>
      <c r="D61" s="21" t="s">
        <v>75</v>
      </c>
      <c r="E61" s="25">
        <f>E59*1.5*5</f>
        <v>727.5</v>
      </c>
      <c r="F61" s="23"/>
      <c r="G61" s="34"/>
      <c r="H61" s="35"/>
      <c r="I61" s="34"/>
      <c r="J61" s="34"/>
      <c r="K61" s="34"/>
      <c r="L61" s="34"/>
      <c r="M61" s="34"/>
      <c r="N61" s="34"/>
      <c r="O61" s="34"/>
      <c r="P61" s="36"/>
    </row>
    <row r="62" spans="1:16" s="68" customFormat="1">
      <c r="A62" s="67">
        <v>7</v>
      </c>
      <c r="B62" s="21"/>
      <c r="C62" s="19" t="s">
        <v>103</v>
      </c>
      <c r="D62" s="21" t="s">
        <v>53</v>
      </c>
      <c r="E62" s="22">
        <f>E59*0.1*5</f>
        <v>48.500000000000007</v>
      </c>
      <c r="F62" s="23"/>
      <c r="G62" s="34"/>
      <c r="H62" s="35"/>
      <c r="I62" s="34"/>
      <c r="J62" s="34"/>
      <c r="K62" s="34"/>
      <c r="L62" s="34"/>
      <c r="M62" s="34"/>
      <c r="N62" s="34"/>
      <c r="O62" s="34"/>
      <c r="P62" s="36"/>
    </row>
    <row r="63" spans="1:16" s="68" customFormat="1">
      <c r="A63" s="67">
        <v>8</v>
      </c>
      <c r="B63" s="21" t="s">
        <v>97</v>
      </c>
      <c r="C63" s="227" t="s">
        <v>104</v>
      </c>
      <c r="D63" s="21" t="s">
        <v>170</v>
      </c>
      <c r="E63" s="22">
        <f>E56</f>
        <v>97</v>
      </c>
      <c r="F63" s="23"/>
      <c r="G63" s="34"/>
      <c r="H63" s="35"/>
      <c r="I63" s="34"/>
      <c r="J63" s="34"/>
      <c r="K63" s="34"/>
      <c r="L63" s="34"/>
      <c r="M63" s="34"/>
      <c r="N63" s="34"/>
      <c r="O63" s="34"/>
      <c r="P63" s="36"/>
    </row>
    <row r="64" spans="1:16" s="68" customFormat="1">
      <c r="A64" s="100"/>
      <c r="B64" s="56"/>
      <c r="C64" s="101" t="s">
        <v>178</v>
      </c>
      <c r="D64" s="102"/>
      <c r="E64" s="103"/>
      <c r="F64" s="23"/>
      <c r="G64" s="34"/>
      <c r="H64" s="35"/>
      <c r="I64" s="34"/>
      <c r="J64" s="34"/>
      <c r="K64" s="34"/>
      <c r="L64" s="34"/>
      <c r="M64" s="34"/>
      <c r="N64" s="34"/>
      <c r="O64" s="34"/>
      <c r="P64" s="36"/>
    </row>
    <row r="65" spans="1:16" s="68" customFormat="1" ht="25.5">
      <c r="A65" s="67">
        <v>1</v>
      </c>
      <c r="B65" s="21" t="s">
        <v>97</v>
      </c>
      <c r="C65" s="227" t="s">
        <v>334</v>
      </c>
      <c r="D65" s="21" t="s">
        <v>53</v>
      </c>
      <c r="E65" s="22">
        <f>35.1*1.05</f>
        <v>36.855000000000004</v>
      </c>
      <c r="F65" s="23"/>
      <c r="G65" s="34"/>
      <c r="H65" s="35"/>
      <c r="I65" s="34"/>
      <c r="J65" s="34"/>
      <c r="K65" s="34"/>
      <c r="L65" s="34"/>
      <c r="M65" s="34"/>
      <c r="N65" s="34"/>
      <c r="O65" s="34"/>
      <c r="P65" s="36"/>
    </row>
    <row r="66" spans="1:16" s="68" customFormat="1" ht="25.5">
      <c r="A66" s="67">
        <v>2</v>
      </c>
      <c r="B66" s="21" t="s">
        <v>93</v>
      </c>
      <c r="C66" s="227" t="s">
        <v>335</v>
      </c>
      <c r="D66" s="21" t="s">
        <v>53</v>
      </c>
      <c r="E66" s="25">
        <f>91.2*1.02</f>
        <v>93.024000000000001</v>
      </c>
      <c r="F66" s="23"/>
      <c r="G66" s="34"/>
      <c r="H66" s="35"/>
      <c r="I66" s="34"/>
      <c r="J66" s="34"/>
      <c r="K66" s="34"/>
      <c r="L66" s="34"/>
      <c r="M66" s="34"/>
      <c r="N66" s="34"/>
      <c r="O66" s="34"/>
      <c r="P66" s="36"/>
    </row>
    <row r="67" spans="1:16" ht="25.5">
      <c r="A67" s="100"/>
      <c r="C67" s="101" t="s">
        <v>336</v>
      </c>
      <c r="D67" s="102"/>
      <c r="E67" s="103"/>
      <c r="F67" s="51"/>
      <c r="G67" s="51"/>
      <c r="H67" s="51"/>
      <c r="I67" s="51"/>
      <c r="J67" s="51"/>
      <c r="K67" s="51"/>
      <c r="L67" s="51"/>
      <c r="M67" s="51"/>
      <c r="N67" s="51"/>
      <c r="O67" s="26"/>
      <c r="P67" s="28"/>
    </row>
    <row r="68" spans="1:16" s="68" customFormat="1">
      <c r="A68" s="67">
        <v>1</v>
      </c>
      <c r="B68" s="21" t="s">
        <v>97</v>
      </c>
      <c r="C68" s="227" t="s">
        <v>120</v>
      </c>
      <c r="D68" s="21" t="s">
        <v>44</v>
      </c>
      <c r="E68" s="22">
        <v>292</v>
      </c>
      <c r="F68" s="23"/>
      <c r="G68" s="34"/>
      <c r="H68" s="35"/>
      <c r="I68" s="34"/>
      <c r="J68" s="34"/>
      <c r="K68" s="34"/>
      <c r="L68" s="34"/>
      <c r="M68" s="34"/>
      <c r="N68" s="34"/>
      <c r="O68" s="34"/>
      <c r="P68" s="36"/>
    </row>
    <row r="69" spans="1:16">
      <c r="A69" s="53"/>
      <c r="B69" s="50"/>
      <c r="C69" s="479" t="s">
        <v>4</v>
      </c>
      <c r="D69" s="480"/>
      <c r="E69" s="480"/>
      <c r="F69" s="480"/>
      <c r="G69" s="480"/>
      <c r="H69" s="480"/>
      <c r="I69" s="480"/>
      <c r="J69" s="480"/>
      <c r="K69" s="481"/>
      <c r="L69" s="51"/>
      <c r="M69" s="51"/>
      <c r="N69" s="51"/>
      <c r="O69" s="51"/>
      <c r="P69" s="54"/>
    </row>
    <row r="70" spans="1:16">
      <c r="A70" s="55"/>
      <c r="C70" s="453" t="s">
        <v>42</v>
      </c>
      <c r="D70" s="453"/>
      <c r="E70" s="453"/>
      <c r="F70" s="453"/>
      <c r="G70" s="453"/>
      <c r="H70" s="453"/>
      <c r="I70" s="453"/>
      <c r="J70" s="453"/>
      <c r="K70" s="453"/>
      <c r="L70" s="57"/>
      <c r="M70" s="57"/>
      <c r="N70" s="58"/>
      <c r="O70" s="57"/>
      <c r="P70" s="59"/>
    </row>
    <row r="71" spans="1:16" ht="13.5" thickBot="1">
      <c r="A71" s="60"/>
      <c r="B71" s="61"/>
      <c r="C71" s="454" t="s">
        <v>28</v>
      </c>
      <c r="D71" s="454"/>
      <c r="E71" s="454"/>
      <c r="F71" s="454"/>
      <c r="G71" s="454"/>
      <c r="H71" s="454"/>
      <c r="I71" s="454"/>
      <c r="J71" s="454"/>
      <c r="K71" s="454"/>
      <c r="L71" s="62"/>
      <c r="M71" s="62"/>
      <c r="N71" s="62"/>
      <c r="O71" s="62"/>
      <c r="P71" s="63"/>
    </row>
    <row r="72" spans="1:16" s="38" customFormat="1">
      <c r="C72" s="39"/>
      <c r="D72" s="39"/>
      <c r="E72" s="160"/>
    </row>
    <row r="73" spans="1:16" s="38" customFormat="1">
      <c r="A73" s="436" t="s">
        <v>5</v>
      </c>
      <c r="B73" s="436"/>
      <c r="C73" s="64"/>
      <c r="D73" s="437"/>
      <c r="E73" s="435"/>
      <c r="G73" s="436" t="s">
        <v>29</v>
      </c>
      <c r="H73" s="436"/>
      <c r="I73" s="439"/>
      <c r="J73" s="439"/>
      <c r="K73" s="439"/>
      <c r="L73" s="439"/>
      <c r="M73" s="439"/>
      <c r="N73" s="438"/>
      <c r="O73" s="436"/>
    </row>
    <row r="74" spans="1:16" s="38" customFormat="1">
      <c r="C74" s="65" t="s">
        <v>30</v>
      </c>
      <c r="D74" s="39"/>
      <c r="E74" s="39"/>
      <c r="K74" s="65" t="s">
        <v>30</v>
      </c>
    </row>
    <row r="75" spans="1:16" s="38" customFormat="1">
      <c r="C75" s="39"/>
      <c r="D75" s="39"/>
      <c r="E75" s="39"/>
    </row>
    <row r="76" spans="1:16" s="38" customFormat="1">
      <c r="A76" s="436" t="s">
        <v>6</v>
      </c>
      <c r="B76" s="436"/>
      <c r="C76" s="39"/>
      <c r="D76" s="39"/>
      <c r="E76" s="39"/>
      <c r="G76" s="436" t="s">
        <v>6</v>
      </c>
      <c r="H76" s="436"/>
    </row>
    <row r="77" spans="1:16" s="38" customFormat="1">
      <c r="C77" s="39"/>
      <c r="D77" s="39"/>
      <c r="E77" s="39"/>
    </row>
    <row r="78" spans="1:16" s="38" customFormat="1">
      <c r="C78" s="39"/>
      <c r="D78" s="39"/>
      <c r="E78" s="39"/>
    </row>
    <row r="79" spans="1:16" s="38" customFormat="1">
      <c r="C79" s="39"/>
      <c r="D79" s="39"/>
      <c r="E79" s="39"/>
    </row>
    <row r="80" spans="1:16" s="38" customFormat="1">
      <c r="C80" s="39"/>
      <c r="D80" s="39"/>
      <c r="E80" s="39"/>
    </row>
    <row r="81" spans="3:5" s="38" customFormat="1">
      <c r="C81" s="39"/>
      <c r="D81" s="39"/>
      <c r="E81" s="39"/>
    </row>
    <row r="82" spans="3:5" s="38" customFormat="1">
      <c r="C82" s="39"/>
      <c r="D82" s="39"/>
      <c r="E82" s="39"/>
    </row>
    <row r="83" spans="3:5" s="38" customFormat="1">
      <c r="C83" s="39"/>
      <c r="D83" s="39"/>
      <c r="E83" s="39"/>
    </row>
    <row r="84" spans="3:5" s="38" customFormat="1">
      <c r="C84" s="39"/>
      <c r="D84" s="39"/>
      <c r="E84" s="39"/>
    </row>
    <row r="85" spans="3:5" s="38" customFormat="1">
      <c r="C85" s="39"/>
      <c r="D85" s="39"/>
      <c r="E85" s="39"/>
    </row>
    <row r="86" spans="3:5" s="38" customFormat="1">
      <c r="C86" s="39"/>
      <c r="D86" s="39"/>
      <c r="E86" s="39"/>
    </row>
    <row r="87" spans="3:5" s="38" customFormat="1">
      <c r="C87" s="39"/>
      <c r="D87" s="39"/>
      <c r="E87" s="39"/>
    </row>
    <row r="88" spans="3:5" s="38" customFormat="1">
      <c r="C88" s="39"/>
      <c r="D88" s="39"/>
      <c r="E88" s="39"/>
    </row>
    <row r="89" spans="3:5" s="38" customFormat="1">
      <c r="C89" s="39"/>
      <c r="D89" s="39"/>
      <c r="E89" s="39"/>
    </row>
    <row r="90" spans="3:5" s="38" customFormat="1">
      <c r="C90" s="39"/>
      <c r="D90" s="39"/>
      <c r="E90" s="39"/>
    </row>
    <row r="91" spans="3:5" s="38" customFormat="1">
      <c r="C91" s="39"/>
      <c r="D91" s="39"/>
      <c r="E91" s="39"/>
    </row>
    <row r="92" spans="3:5" s="38" customFormat="1">
      <c r="C92" s="39"/>
      <c r="D92" s="39"/>
      <c r="E92" s="39"/>
    </row>
    <row r="93" spans="3:5" s="38" customFormat="1">
      <c r="C93" s="39"/>
      <c r="D93" s="39"/>
      <c r="E93" s="39"/>
    </row>
    <row r="94" spans="3:5" s="38" customFormat="1">
      <c r="C94" s="39"/>
      <c r="D94" s="39"/>
      <c r="E94" s="39"/>
    </row>
    <row r="95" spans="3:5" s="38" customFormat="1">
      <c r="C95" s="39"/>
      <c r="D95" s="39"/>
      <c r="E95" s="39"/>
    </row>
    <row r="96" spans="3:5" s="38" customFormat="1">
      <c r="C96" s="39"/>
      <c r="D96" s="39"/>
      <c r="E96" s="39"/>
    </row>
    <row r="97" spans="3:5" s="38" customFormat="1">
      <c r="C97" s="39"/>
      <c r="D97" s="39"/>
      <c r="E97" s="39"/>
    </row>
    <row r="98" spans="3:5" s="38" customFormat="1">
      <c r="C98" s="39"/>
      <c r="D98" s="39"/>
      <c r="E98" s="39"/>
    </row>
    <row r="99" spans="3:5" s="38" customFormat="1">
      <c r="C99" s="39"/>
      <c r="D99" s="39"/>
      <c r="E99" s="39"/>
    </row>
    <row r="100" spans="3:5" s="38" customFormat="1">
      <c r="C100" s="39"/>
      <c r="D100" s="39"/>
      <c r="E100" s="39"/>
    </row>
    <row r="101" spans="3:5" s="38" customFormat="1">
      <c r="C101" s="39"/>
      <c r="D101" s="39"/>
      <c r="E101" s="39"/>
    </row>
    <row r="102" spans="3:5" s="38" customFormat="1">
      <c r="C102" s="39"/>
      <c r="D102" s="39"/>
      <c r="E102" s="39"/>
    </row>
    <row r="103" spans="3:5" s="38" customFormat="1">
      <c r="C103" s="39"/>
      <c r="D103" s="39"/>
      <c r="E103" s="39"/>
    </row>
    <row r="104" spans="3:5" s="38" customFormat="1">
      <c r="C104" s="39"/>
      <c r="D104" s="39"/>
      <c r="E104" s="39"/>
    </row>
    <row r="105" spans="3:5" s="38" customFormat="1">
      <c r="C105" s="39"/>
      <c r="D105" s="39"/>
      <c r="E105" s="39"/>
    </row>
    <row r="106" spans="3:5" s="38" customFormat="1">
      <c r="C106" s="39"/>
      <c r="D106" s="39"/>
      <c r="E106" s="39"/>
    </row>
    <row r="107" spans="3:5" s="38" customFormat="1">
      <c r="C107" s="39"/>
      <c r="D107" s="39"/>
      <c r="E107" s="39"/>
    </row>
    <row r="108" spans="3:5" s="38" customFormat="1">
      <c r="C108" s="39"/>
      <c r="D108" s="39"/>
      <c r="E108" s="39"/>
    </row>
    <row r="109" spans="3:5" s="38" customFormat="1">
      <c r="C109" s="39"/>
      <c r="D109" s="39"/>
      <c r="E109" s="39"/>
    </row>
    <row r="110" spans="3:5" s="38" customFormat="1">
      <c r="C110" s="39"/>
      <c r="D110" s="39"/>
      <c r="E110" s="39"/>
    </row>
    <row r="111" spans="3:5" s="38" customFormat="1">
      <c r="C111" s="39"/>
      <c r="D111" s="39"/>
      <c r="E111" s="39"/>
    </row>
    <row r="112" spans="3:5" s="38" customFormat="1">
      <c r="C112" s="39"/>
      <c r="D112" s="39"/>
      <c r="E112" s="39"/>
    </row>
    <row r="113" spans="3:5" s="38" customFormat="1">
      <c r="C113" s="39"/>
      <c r="D113" s="39"/>
      <c r="E113" s="39"/>
    </row>
    <row r="114" spans="3:5" s="38" customFormat="1">
      <c r="C114" s="39"/>
      <c r="D114" s="39"/>
      <c r="E114" s="39"/>
    </row>
    <row r="115" spans="3:5" s="38" customFormat="1">
      <c r="C115" s="39"/>
      <c r="D115" s="39"/>
      <c r="E115" s="39"/>
    </row>
    <row r="116" spans="3:5" s="38" customFormat="1">
      <c r="C116" s="39"/>
      <c r="D116" s="39"/>
      <c r="E116" s="39"/>
    </row>
    <row r="117" spans="3:5" s="38" customFormat="1">
      <c r="C117" s="39"/>
      <c r="D117" s="39"/>
      <c r="E117" s="39"/>
    </row>
    <row r="118" spans="3:5" s="38" customFormat="1">
      <c r="C118" s="39"/>
      <c r="D118" s="39"/>
      <c r="E118" s="39"/>
    </row>
    <row r="119" spans="3:5" s="38" customFormat="1">
      <c r="C119" s="39"/>
      <c r="D119" s="39"/>
      <c r="E119" s="39"/>
    </row>
    <row r="120" spans="3:5" s="38" customFormat="1">
      <c r="C120" s="39"/>
      <c r="D120" s="39"/>
      <c r="E120" s="39"/>
    </row>
    <row r="121" spans="3:5" s="38" customFormat="1">
      <c r="C121" s="39"/>
      <c r="D121" s="39"/>
      <c r="E121" s="39"/>
    </row>
    <row r="122" spans="3:5" s="38" customFormat="1">
      <c r="C122" s="39"/>
      <c r="D122" s="39"/>
      <c r="E122" s="39"/>
    </row>
    <row r="123" spans="3:5" s="38" customFormat="1">
      <c r="C123" s="39"/>
      <c r="D123" s="39"/>
      <c r="E123" s="39"/>
    </row>
    <row r="124" spans="3:5" s="38" customFormat="1">
      <c r="C124" s="39"/>
      <c r="D124" s="39"/>
      <c r="E124" s="39"/>
    </row>
    <row r="125" spans="3:5" s="38" customFormat="1">
      <c r="C125" s="39"/>
      <c r="D125" s="39"/>
      <c r="E125" s="39"/>
    </row>
    <row r="126" spans="3:5" s="38" customFormat="1">
      <c r="C126" s="39"/>
      <c r="D126" s="39"/>
      <c r="E126" s="39"/>
    </row>
    <row r="127" spans="3:5" s="38" customFormat="1">
      <c r="C127" s="39"/>
      <c r="D127" s="39"/>
      <c r="E127" s="39"/>
    </row>
    <row r="128" spans="3:5" s="38" customFormat="1">
      <c r="C128" s="39"/>
      <c r="D128" s="39"/>
      <c r="E128" s="39"/>
    </row>
    <row r="129" spans="3:5" s="38" customFormat="1">
      <c r="C129" s="39"/>
      <c r="D129" s="39"/>
      <c r="E129" s="39"/>
    </row>
    <row r="130" spans="3:5" s="38" customFormat="1">
      <c r="C130" s="39"/>
      <c r="D130" s="39"/>
      <c r="E130" s="39"/>
    </row>
    <row r="131" spans="3:5" s="38" customFormat="1">
      <c r="C131" s="39"/>
      <c r="D131" s="39"/>
      <c r="E131" s="39"/>
    </row>
    <row r="132" spans="3:5" s="38" customFormat="1">
      <c r="C132" s="39"/>
      <c r="D132" s="39"/>
      <c r="E132" s="39"/>
    </row>
    <row r="133" spans="3:5" s="38" customFormat="1">
      <c r="C133" s="39"/>
      <c r="D133" s="39"/>
      <c r="E133" s="39"/>
    </row>
    <row r="134" spans="3:5" s="38" customFormat="1">
      <c r="C134" s="39"/>
      <c r="D134" s="39"/>
      <c r="E134" s="39"/>
    </row>
    <row r="135" spans="3:5" s="38" customFormat="1">
      <c r="C135" s="39"/>
      <c r="D135" s="39"/>
      <c r="E135" s="39"/>
    </row>
    <row r="136" spans="3:5" s="38" customFormat="1">
      <c r="C136" s="39"/>
      <c r="D136" s="39"/>
      <c r="E136" s="39"/>
    </row>
    <row r="137" spans="3:5" s="38" customFormat="1">
      <c r="C137" s="39"/>
      <c r="D137" s="39"/>
      <c r="E137" s="39"/>
    </row>
    <row r="138" spans="3:5" s="38" customFormat="1">
      <c r="C138" s="39"/>
      <c r="D138" s="39"/>
      <c r="E138" s="39"/>
    </row>
    <row r="139" spans="3:5" s="38" customFormat="1">
      <c r="C139" s="39"/>
      <c r="D139" s="39"/>
      <c r="E139" s="39"/>
    </row>
    <row r="140" spans="3:5" s="38" customFormat="1">
      <c r="C140" s="39"/>
      <c r="D140" s="39"/>
      <c r="E140" s="39"/>
    </row>
    <row r="141" spans="3:5" s="38" customFormat="1">
      <c r="C141" s="39"/>
      <c r="D141" s="39"/>
      <c r="E141" s="39"/>
    </row>
    <row r="142" spans="3:5" s="38" customFormat="1">
      <c r="C142" s="39"/>
      <c r="D142" s="39"/>
      <c r="E142" s="39"/>
    </row>
    <row r="143" spans="3:5" s="38" customFormat="1">
      <c r="C143" s="39"/>
      <c r="D143" s="39"/>
      <c r="E143" s="39"/>
    </row>
    <row r="144" spans="3:5" s="38" customFormat="1">
      <c r="C144" s="39"/>
      <c r="D144" s="39"/>
      <c r="E144" s="39"/>
    </row>
    <row r="145" spans="3:5" s="38" customFormat="1">
      <c r="C145" s="39"/>
      <c r="D145" s="39"/>
      <c r="E145" s="39"/>
    </row>
    <row r="146" spans="3:5" s="38" customFormat="1">
      <c r="C146" s="39"/>
      <c r="D146" s="39"/>
      <c r="E146" s="39"/>
    </row>
    <row r="147" spans="3:5" s="38" customFormat="1">
      <c r="C147" s="39"/>
      <c r="D147" s="39"/>
      <c r="E147" s="39"/>
    </row>
    <row r="148" spans="3:5" s="38" customFormat="1">
      <c r="C148" s="39"/>
      <c r="D148" s="39"/>
      <c r="E148" s="39"/>
    </row>
    <row r="149" spans="3:5" s="38" customFormat="1">
      <c r="C149" s="39"/>
      <c r="D149" s="39"/>
      <c r="E149" s="39"/>
    </row>
    <row r="150" spans="3:5" s="38" customFormat="1">
      <c r="C150" s="39"/>
      <c r="D150" s="39"/>
      <c r="E150" s="39"/>
    </row>
    <row r="151" spans="3:5" s="38" customFormat="1">
      <c r="C151" s="39"/>
      <c r="D151" s="39"/>
      <c r="E151" s="39"/>
    </row>
    <row r="152" spans="3:5" s="38" customFormat="1">
      <c r="C152" s="39"/>
      <c r="D152" s="39"/>
      <c r="E152" s="39"/>
    </row>
    <row r="153" spans="3:5" s="38" customFormat="1">
      <c r="C153" s="39"/>
      <c r="D153" s="39"/>
      <c r="E153" s="39"/>
    </row>
    <row r="154" spans="3:5" s="38" customFormat="1">
      <c r="C154" s="39"/>
      <c r="D154" s="39"/>
      <c r="E154" s="39"/>
    </row>
    <row r="155" spans="3:5" s="38" customFormat="1">
      <c r="C155" s="39"/>
      <c r="D155" s="39"/>
      <c r="E155" s="39"/>
    </row>
    <row r="156" spans="3:5" s="38" customFormat="1">
      <c r="C156" s="39"/>
      <c r="D156" s="39"/>
      <c r="E156" s="39"/>
    </row>
    <row r="157" spans="3:5" s="38" customFormat="1">
      <c r="C157" s="39"/>
      <c r="D157" s="39"/>
      <c r="E157" s="39"/>
    </row>
    <row r="158" spans="3:5" s="38" customFormat="1">
      <c r="C158" s="39"/>
      <c r="D158" s="39"/>
      <c r="E158" s="39"/>
    </row>
    <row r="159" spans="3:5" s="38" customFormat="1">
      <c r="C159" s="39"/>
      <c r="D159" s="39"/>
      <c r="E159" s="39"/>
    </row>
    <row r="160" spans="3:5" s="38" customFormat="1">
      <c r="C160" s="39"/>
      <c r="D160" s="39"/>
      <c r="E160" s="39"/>
    </row>
    <row r="161" spans="3:5" s="38" customFormat="1">
      <c r="C161" s="39"/>
      <c r="D161" s="39"/>
      <c r="E161" s="39"/>
    </row>
    <row r="162" spans="3:5" s="38" customFormat="1">
      <c r="C162" s="39"/>
      <c r="D162" s="39"/>
      <c r="E162" s="39"/>
    </row>
    <row r="163" spans="3:5" s="38" customFormat="1">
      <c r="C163" s="39"/>
      <c r="D163" s="39"/>
      <c r="E163" s="39"/>
    </row>
    <row r="164" spans="3:5" s="38" customFormat="1">
      <c r="C164" s="39"/>
      <c r="D164" s="39"/>
      <c r="E164" s="39"/>
    </row>
    <row r="165" spans="3:5" s="38" customFormat="1">
      <c r="C165" s="39"/>
      <c r="D165" s="39"/>
      <c r="E165" s="39"/>
    </row>
    <row r="166" spans="3:5" s="38" customFormat="1">
      <c r="C166" s="39"/>
      <c r="D166" s="39"/>
      <c r="E166" s="39"/>
    </row>
    <row r="167" spans="3:5" s="38" customFormat="1">
      <c r="C167" s="39"/>
      <c r="D167" s="39"/>
      <c r="E167" s="39"/>
    </row>
    <row r="168" spans="3:5" s="38" customFormat="1">
      <c r="C168" s="39"/>
      <c r="D168" s="39"/>
      <c r="E168" s="39"/>
    </row>
    <row r="169" spans="3:5" s="38" customFormat="1">
      <c r="C169" s="39"/>
      <c r="D169" s="39"/>
      <c r="E169" s="39"/>
    </row>
    <row r="170" spans="3:5" s="38" customFormat="1">
      <c r="C170" s="39"/>
      <c r="D170" s="39"/>
      <c r="E170" s="39"/>
    </row>
    <row r="171" spans="3:5" s="38" customFormat="1">
      <c r="C171" s="39"/>
      <c r="D171" s="39"/>
      <c r="E171" s="39"/>
    </row>
    <row r="172" spans="3:5" s="38" customFormat="1">
      <c r="C172" s="39"/>
      <c r="D172" s="39"/>
      <c r="E172" s="39"/>
    </row>
    <row r="173" spans="3:5" s="38" customFormat="1">
      <c r="C173" s="39"/>
      <c r="D173" s="39"/>
      <c r="E173" s="39"/>
    </row>
    <row r="174" spans="3:5" s="38" customFormat="1">
      <c r="C174" s="39"/>
      <c r="D174" s="39"/>
      <c r="E174" s="39"/>
    </row>
    <row r="175" spans="3:5" s="38" customFormat="1">
      <c r="C175" s="39"/>
      <c r="D175" s="39"/>
      <c r="E175" s="39"/>
    </row>
    <row r="176" spans="3:5" s="38" customFormat="1">
      <c r="C176" s="39"/>
      <c r="D176" s="39"/>
      <c r="E176" s="39"/>
    </row>
    <row r="177" spans="3:5" s="38" customFormat="1">
      <c r="C177" s="39"/>
      <c r="D177" s="39"/>
      <c r="E177" s="39"/>
    </row>
    <row r="178" spans="3:5" s="38" customFormat="1">
      <c r="C178" s="39"/>
      <c r="D178" s="39"/>
      <c r="E178" s="39"/>
    </row>
    <row r="179" spans="3:5" s="38" customFormat="1">
      <c r="C179" s="39"/>
      <c r="D179" s="39"/>
      <c r="E179" s="39"/>
    </row>
    <row r="180" spans="3:5" s="38" customFormat="1">
      <c r="C180" s="39"/>
      <c r="D180" s="39"/>
      <c r="E180" s="39"/>
    </row>
    <row r="181" spans="3:5" s="38" customFormat="1">
      <c r="C181" s="39"/>
      <c r="D181" s="39"/>
      <c r="E181" s="39"/>
    </row>
    <row r="182" spans="3:5" s="38" customFormat="1">
      <c r="C182" s="39"/>
      <c r="D182" s="39"/>
      <c r="E182" s="39"/>
    </row>
    <row r="183" spans="3:5" s="38" customFormat="1">
      <c r="C183" s="39"/>
      <c r="D183" s="39"/>
      <c r="E183" s="39"/>
    </row>
    <row r="184" spans="3:5" s="38" customFormat="1">
      <c r="C184" s="39"/>
      <c r="D184" s="39"/>
      <c r="E184" s="39"/>
    </row>
    <row r="185" spans="3:5" s="38" customFormat="1">
      <c r="C185" s="39"/>
      <c r="D185" s="39"/>
      <c r="E185" s="39"/>
    </row>
    <row r="186" spans="3:5" s="38" customFormat="1">
      <c r="C186" s="39"/>
      <c r="D186" s="39"/>
      <c r="E186" s="39"/>
    </row>
    <row r="187" spans="3:5" s="38" customFormat="1">
      <c r="C187" s="39"/>
      <c r="D187" s="39"/>
      <c r="E187" s="39"/>
    </row>
    <row r="188" spans="3:5" s="38" customFormat="1">
      <c r="C188" s="39"/>
      <c r="D188" s="39"/>
      <c r="E188" s="39"/>
    </row>
    <row r="189" spans="3:5" s="38" customFormat="1">
      <c r="C189" s="39"/>
      <c r="D189" s="39"/>
      <c r="E189" s="39"/>
    </row>
    <row r="190" spans="3:5" s="38" customFormat="1">
      <c r="C190" s="39"/>
      <c r="D190" s="39"/>
      <c r="E190" s="39"/>
    </row>
    <row r="191" spans="3:5" s="38" customFormat="1">
      <c r="C191" s="39"/>
      <c r="D191" s="39"/>
      <c r="E191" s="39"/>
    </row>
    <row r="192" spans="3:5" s="38" customFormat="1">
      <c r="C192" s="39"/>
      <c r="D192" s="39"/>
      <c r="E192" s="39"/>
    </row>
    <row r="193" spans="3:5" s="38" customFormat="1">
      <c r="C193" s="39"/>
      <c r="D193" s="39"/>
      <c r="E193" s="39"/>
    </row>
    <row r="194" spans="3:5" s="38" customFormat="1">
      <c r="C194" s="39"/>
      <c r="D194" s="39"/>
      <c r="E194" s="39"/>
    </row>
    <row r="195" spans="3:5" s="38" customFormat="1">
      <c r="C195" s="39"/>
      <c r="D195" s="39"/>
      <c r="E195" s="39"/>
    </row>
    <row r="196" spans="3:5" s="38" customFormat="1">
      <c r="C196" s="39"/>
      <c r="D196" s="39"/>
      <c r="E196" s="39"/>
    </row>
    <row r="197" spans="3:5" s="38" customFormat="1">
      <c r="C197" s="39"/>
      <c r="D197" s="39"/>
      <c r="E197" s="39"/>
    </row>
    <row r="198" spans="3:5" s="38" customFormat="1">
      <c r="C198" s="39"/>
      <c r="D198" s="39"/>
      <c r="E198" s="39"/>
    </row>
    <row r="199" spans="3:5" s="38" customFormat="1">
      <c r="C199" s="39"/>
      <c r="D199" s="39"/>
      <c r="E199" s="39"/>
    </row>
    <row r="200" spans="3:5" s="38" customFormat="1">
      <c r="C200" s="39"/>
      <c r="D200" s="39"/>
      <c r="E200" s="39"/>
    </row>
    <row r="201" spans="3:5" s="38" customFormat="1">
      <c r="C201" s="39"/>
      <c r="D201" s="39"/>
      <c r="E201" s="39"/>
    </row>
    <row r="202" spans="3:5" s="38" customFormat="1">
      <c r="C202" s="39"/>
      <c r="D202" s="39"/>
      <c r="E202" s="39"/>
    </row>
    <row r="203" spans="3:5" s="38" customFormat="1">
      <c r="C203" s="39"/>
      <c r="D203" s="39"/>
      <c r="E203" s="39"/>
    </row>
    <row r="204" spans="3:5" s="38" customFormat="1">
      <c r="C204" s="39"/>
      <c r="D204" s="39"/>
      <c r="E204" s="39"/>
    </row>
    <row r="205" spans="3:5" s="38" customFormat="1">
      <c r="C205" s="39"/>
      <c r="D205" s="39"/>
      <c r="E205" s="39"/>
    </row>
    <row r="206" spans="3:5" s="38" customFormat="1">
      <c r="C206" s="39"/>
      <c r="D206" s="39"/>
      <c r="E206" s="39"/>
    </row>
    <row r="207" spans="3:5" s="38" customFormat="1">
      <c r="C207" s="39"/>
      <c r="D207" s="39"/>
      <c r="E207" s="39"/>
    </row>
    <row r="208" spans="3:5" s="38" customFormat="1">
      <c r="C208" s="39"/>
      <c r="D208" s="39"/>
      <c r="E208" s="39"/>
    </row>
    <row r="209" spans="3:5" s="38" customFormat="1">
      <c r="C209" s="39"/>
      <c r="D209" s="39"/>
      <c r="E209" s="39"/>
    </row>
    <row r="210" spans="3:5" s="38" customFormat="1">
      <c r="C210" s="39"/>
      <c r="D210" s="39"/>
      <c r="E210" s="39"/>
    </row>
    <row r="211" spans="3:5" s="38" customFormat="1">
      <c r="C211" s="39"/>
      <c r="D211" s="39"/>
      <c r="E211" s="39"/>
    </row>
    <row r="212" spans="3:5" s="38" customFormat="1">
      <c r="C212" s="39"/>
      <c r="D212" s="39"/>
      <c r="E212" s="39"/>
    </row>
    <row r="213" spans="3:5" s="38" customFormat="1">
      <c r="C213" s="39"/>
      <c r="D213" s="39"/>
      <c r="E213" s="39"/>
    </row>
    <row r="214" spans="3:5" s="38" customFormat="1">
      <c r="C214" s="39"/>
      <c r="D214" s="39"/>
      <c r="E214" s="39"/>
    </row>
    <row r="215" spans="3:5" s="38" customFormat="1">
      <c r="C215" s="39"/>
      <c r="D215" s="39"/>
      <c r="E215" s="39"/>
    </row>
    <row r="216" spans="3:5" s="38" customFormat="1">
      <c r="C216" s="39"/>
      <c r="D216" s="39"/>
      <c r="E216" s="39"/>
    </row>
    <row r="217" spans="3:5" s="38" customFormat="1">
      <c r="C217" s="39"/>
      <c r="D217" s="39"/>
      <c r="E217" s="39"/>
    </row>
    <row r="218" spans="3:5" s="38" customFormat="1">
      <c r="C218" s="39"/>
      <c r="D218" s="39"/>
      <c r="E218" s="39"/>
    </row>
    <row r="219" spans="3:5" s="38" customFormat="1">
      <c r="C219" s="39"/>
      <c r="D219" s="39"/>
      <c r="E219" s="39"/>
    </row>
    <row r="220" spans="3:5" s="38" customFormat="1">
      <c r="C220" s="39"/>
      <c r="D220" s="39"/>
      <c r="E220" s="39"/>
    </row>
    <row r="221" spans="3:5" s="38" customFormat="1">
      <c r="C221" s="39"/>
      <c r="D221" s="39"/>
      <c r="E221" s="39"/>
    </row>
    <row r="222" spans="3:5" s="38" customFormat="1">
      <c r="C222" s="39"/>
      <c r="D222" s="39"/>
      <c r="E222" s="39"/>
    </row>
    <row r="223" spans="3:5" s="38" customFormat="1">
      <c r="C223" s="39"/>
      <c r="D223" s="39"/>
      <c r="E223" s="39"/>
    </row>
    <row r="224" spans="3:5" s="38" customFormat="1">
      <c r="C224" s="39"/>
      <c r="D224" s="39"/>
      <c r="E224" s="39"/>
    </row>
    <row r="225" spans="3:5" s="38" customFormat="1">
      <c r="C225" s="39"/>
      <c r="D225" s="39"/>
      <c r="E225" s="39"/>
    </row>
    <row r="226" spans="3:5" s="38" customFormat="1">
      <c r="C226" s="39"/>
      <c r="D226" s="39"/>
      <c r="E226" s="39"/>
    </row>
    <row r="227" spans="3:5" s="38" customFormat="1">
      <c r="C227" s="39"/>
      <c r="D227" s="39"/>
      <c r="E227" s="39"/>
    </row>
    <row r="228" spans="3:5" s="38" customFormat="1">
      <c r="C228" s="39"/>
      <c r="D228" s="39"/>
      <c r="E228" s="39"/>
    </row>
    <row r="229" spans="3:5" s="38" customFormat="1">
      <c r="C229" s="39"/>
      <c r="D229" s="39"/>
      <c r="E229" s="39"/>
    </row>
    <row r="230" spans="3:5" s="38" customFormat="1">
      <c r="C230" s="39"/>
      <c r="D230" s="39"/>
      <c r="E230" s="39"/>
    </row>
    <row r="231" spans="3:5" s="38" customFormat="1">
      <c r="C231" s="39"/>
      <c r="D231" s="39"/>
      <c r="E231" s="39"/>
    </row>
    <row r="232" spans="3:5" s="38" customFormat="1">
      <c r="C232" s="39"/>
      <c r="D232" s="39"/>
      <c r="E232" s="39"/>
    </row>
    <row r="233" spans="3:5" s="38" customFormat="1">
      <c r="C233" s="39"/>
      <c r="D233" s="39"/>
      <c r="E233" s="39"/>
    </row>
    <row r="234" spans="3:5" s="38" customFormat="1">
      <c r="C234" s="39"/>
      <c r="D234" s="39"/>
      <c r="E234" s="39"/>
    </row>
    <row r="235" spans="3:5" s="38" customFormat="1">
      <c r="C235" s="39"/>
      <c r="D235" s="39"/>
      <c r="E235" s="39"/>
    </row>
    <row r="236" spans="3:5" s="38" customFormat="1">
      <c r="C236" s="39"/>
      <c r="D236" s="39"/>
      <c r="E236" s="39"/>
    </row>
    <row r="237" spans="3:5" s="38" customFormat="1">
      <c r="C237" s="39"/>
      <c r="D237" s="39"/>
      <c r="E237" s="39"/>
    </row>
    <row r="238" spans="3:5" s="38" customFormat="1">
      <c r="C238" s="39"/>
      <c r="D238" s="39"/>
      <c r="E238" s="39"/>
    </row>
    <row r="239" spans="3:5" s="38" customFormat="1">
      <c r="C239" s="39"/>
      <c r="D239" s="39"/>
      <c r="E239" s="39"/>
    </row>
    <row r="240" spans="3:5" s="38" customFormat="1">
      <c r="C240" s="39"/>
      <c r="D240" s="39"/>
      <c r="E240" s="39"/>
    </row>
    <row r="241" spans="3:5" s="38" customFormat="1">
      <c r="C241" s="39"/>
      <c r="D241" s="39"/>
      <c r="E241" s="39"/>
    </row>
    <row r="242" spans="3:5" s="38" customFormat="1">
      <c r="C242" s="39"/>
      <c r="D242" s="39"/>
      <c r="E242" s="39"/>
    </row>
    <row r="243" spans="3:5" s="38" customFormat="1">
      <c r="C243" s="39"/>
      <c r="D243" s="39"/>
      <c r="E243" s="39"/>
    </row>
    <row r="244" spans="3:5" s="38" customFormat="1">
      <c r="C244" s="39"/>
      <c r="D244" s="39"/>
      <c r="E244" s="39"/>
    </row>
    <row r="245" spans="3:5" s="38" customFormat="1">
      <c r="C245" s="39"/>
      <c r="D245" s="39"/>
      <c r="E245" s="39"/>
    </row>
    <row r="246" spans="3:5" s="38" customFormat="1">
      <c r="C246" s="39"/>
      <c r="D246" s="39"/>
      <c r="E246" s="39"/>
    </row>
    <row r="247" spans="3:5" s="38" customFormat="1">
      <c r="C247" s="39"/>
      <c r="D247" s="39"/>
      <c r="E247" s="39"/>
    </row>
    <row r="248" spans="3:5" s="38" customFormat="1">
      <c r="C248" s="39"/>
      <c r="D248" s="39"/>
      <c r="E248" s="39"/>
    </row>
    <row r="249" spans="3:5" s="38" customFormat="1">
      <c r="C249" s="39"/>
      <c r="D249" s="39"/>
      <c r="E249" s="39"/>
    </row>
    <row r="250" spans="3:5" s="38" customFormat="1">
      <c r="C250" s="39"/>
      <c r="D250" s="39"/>
      <c r="E250" s="39"/>
    </row>
    <row r="251" spans="3:5" s="38" customFormat="1">
      <c r="C251" s="39"/>
      <c r="D251" s="39"/>
      <c r="E251" s="39"/>
    </row>
    <row r="252" spans="3:5" s="38" customFormat="1">
      <c r="C252" s="39"/>
      <c r="D252" s="39"/>
      <c r="E252" s="39"/>
    </row>
    <row r="253" spans="3:5" s="38" customFormat="1">
      <c r="C253" s="39"/>
      <c r="D253" s="39"/>
      <c r="E253" s="39"/>
    </row>
    <row r="254" spans="3:5" s="38" customFormat="1">
      <c r="C254" s="39"/>
      <c r="D254" s="39"/>
      <c r="E254" s="39"/>
    </row>
    <row r="255" spans="3:5" s="38" customFormat="1">
      <c r="C255" s="39"/>
      <c r="D255" s="39"/>
      <c r="E255" s="39"/>
    </row>
    <row r="256" spans="3:5" s="38" customFormat="1">
      <c r="C256" s="39"/>
      <c r="D256" s="39"/>
      <c r="E256" s="39"/>
    </row>
    <row r="257" spans="3:5" s="38" customFormat="1">
      <c r="C257" s="39"/>
      <c r="D257" s="39"/>
      <c r="E257" s="39"/>
    </row>
    <row r="258" spans="3:5" s="38" customFormat="1">
      <c r="C258" s="39"/>
      <c r="D258" s="39"/>
      <c r="E258" s="39"/>
    </row>
    <row r="259" spans="3:5" s="38" customFormat="1">
      <c r="C259" s="39"/>
      <c r="D259" s="39"/>
      <c r="E259" s="39"/>
    </row>
    <row r="260" spans="3:5" s="38" customFormat="1">
      <c r="C260" s="39"/>
      <c r="D260" s="39"/>
      <c r="E260" s="39"/>
    </row>
    <row r="261" spans="3:5" s="38" customFormat="1">
      <c r="C261" s="39"/>
      <c r="D261" s="39"/>
      <c r="E261" s="39"/>
    </row>
    <row r="262" spans="3:5" s="38" customFormat="1">
      <c r="C262" s="39"/>
      <c r="D262" s="39"/>
      <c r="E262" s="39"/>
    </row>
    <row r="263" spans="3:5" s="38" customFormat="1">
      <c r="C263" s="39"/>
      <c r="D263" s="39"/>
      <c r="E263" s="39"/>
    </row>
    <row r="264" spans="3:5" s="38" customFormat="1">
      <c r="C264" s="39"/>
      <c r="D264" s="39"/>
      <c r="E264" s="39"/>
    </row>
    <row r="265" spans="3:5" s="38" customFormat="1">
      <c r="C265" s="39"/>
      <c r="D265" s="39"/>
      <c r="E265" s="39"/>
    </row>
    <row r="266" spans="3:5" s="38" customFormat="1">
      <c r="C266" s="39"/>
      <c r="D266" s="39"/>
      <c r="E266" s="39"/>
    </row>
    <row r="267" spans="3:5" s="38" customFormat="1">
      <c r="C267" s="39"/>
      <c r="D267" s="39"/>
      <c r="E267" s="39"/>
    </row>
    <row r="268" spans="3:5" s="38" customFormat="1">
      <c r="C268" s="39"/>
      <c r="D268" s="39"/>
      <c r="E268" s="39"/>
    </row>
    <row r="269" spans="3:5" s="38" customFormat="1">
      <c r="C269" s="39"/>
      <c r="D269" s="39"/>
      <c r="E269" s="39"/>
    </row>
    <row r="270" spans="3:5" s="38" customFormat="1">
      <c r="C270" s="39"/>
      <c r="D270" s="39"/>
      <c r="E270" s="39"/>
    </row>
    <row r="271" spans="3:5" s="38" customFormat="1">
      <c r="C271" s="39"/>
      <c r="D271" s="39"/>
      <c r="E271" s="39"/>
    </row>
    <row r="272" spans="3:5" s="38" customFormat="1">
      <c r="C272" s="39"/>
      <c r="D272" s="39"/>
      <c r="E272" s="39"/>
    </row>
    <row r="273" spans="3:5" s="38" customFormat="1">
      <c r="C273" s="39"/>
      <c r="D273" s="39"/>
      <c r="E273" s="39"/>
    </row>
    <row r="274" spans="3:5" s="38" customFormat="1">
      <c r="C274" s="39"/>
      <c r="D274" s="39"/>
      <c r="E274" s="39"/>
    </row>
    <row r="275" spans="3:5" s="38" customFormat="1">
      <c r="C275" s="39"/>
      <c r="D275" s="39"/>
      <c r="E275" s="39"/>
    </row>
    <row r="276" spans="3:5" s="38" customFormat="1">
      <c r="C276" s="39"/>
      <c r="D276" s="39"/>
      <c r="E276" s="39"/>
    </row>
    <row r="277" spans="3:5" s="38" customFormat="1">
      <c r="C277" s="39"/>
      <c r="D277" s="39"/>
      <c r="E277" s="39"/>
    </row>
    <row r="278" spans="3:5" s="38" customFormat="1">
      <c r="C278" s="39"/>
      <c r="D278" s="39"/>
      <c r="E278" s="39"/>
    </row>
    <row r="279" spans="3:5" s="38" customFormat="1">
      <c r="C279" s="39"/>
      <c r="D279" s="39"/>
      <c r="E279" s="39"/>
    </row>
    <row r="280" spans="3:5" s="38" customFormat="1">
      <c r="C280" s="39"/>
      <c r="D280" s="39"/>
      <c r="E280" s="39"/>
    </row>
    <row r="281" spans="3:5" s="38" customFormat="1">
      <c r="C281" s="39"/>
      <c r="D281" s="39"/>
      <c r="E281" s="39"/>
    </row>
    <row r="282" spans="3:5" s="38" customFormat="1">
      <c r="C282" s="39"/>
      <c r="D282" s="39"/>
      <c r="E282" s="39"/>
    </row>
    <row r="283" spans="3:5" s="38" customFormat="1">
      <c r="C283" s="39"/>
      <c r="D283" s="39"/>
      <c r="E283" s="39"/>
    </row>
    <row r="284" spans="3:5" s="38" customFormat="1">
      <c r="C284" s="39"/>
      <c r="D284" s="39"/>
      <c r="E284" s="39"/>
    </row>
    <row r="285" spans="3:5" s="38" customFormat="1">
      <c r="C285" s="39"/>
      <c r="D285" s="39"/>
      <c r="E285" s="39"/>
    </row>
    <row r="286" spans="3:5" s="38" customFormat="1">
      <c r="C286" s="39"/>
      <c r="D286" s="39"/>
      <c r="E286" s="39"/>
    </row>
    <row r="287" spans="3:5" s="38" customFormat="1">
      <c r="C287" s="39"/>
      <c r="D287" s="39"/>
      <c r="E287" s="39"/>
    </row>
    <row r="288" spans="3:5" s="38" customFormat="1">
      <c r="C288" s="39"/>
      <c r="D288" s="39"/>
      <c r="E288" s="39"/>
    </row>
    <row r="289" spans="3:5" s="38" customFormat="1">
      <c r="C289" s="39"/>
      <c r="D289" s="39"/>
      <c r="E289" s="39"/>
    </row>
    <row r="290" spans="3:5" s="38" customFormat="1">
      <c r="C290" s="39"/>
      <c r="D290" s="39"/>
      <c r="E290" s="39"/>
    </row>
    <row r="291" spans="3:5" s="38" customFormat="1">
      <c r="C291" s="39"/>
      <c r="D291" s="39"/>
      <c r="E291" s="39"/>
    </row>
    <row r="292" spans="3:5" s="38" customFormat="1">
      <c r="C292" s="39"/>
      <c r="D292" s="39"/>
      <c r="E292" s="39"/>
    </row>
    <row r="293" spans="3:5" s="38" customFormat="1">
      <c r="C293" s="39"/>
      <c r="D293" s="39"/>
      <c r="E293" s="39"/>
    </row>
    <row r="294" spans="3:5" s="38" customFormat="1">
      <c r="C294" s="39"/>
      <c r="D294" s="39"/>
      <c r="E294" s="39"/>
    </row>
    <row r="295" spans="3:5" s="38" customFormat="1">
      <c r="C295" s="39"/>
      <c r="D295" s="39"/>
      <c r="E295" s="39"/>
    </row>
    <row r="296" spans="3:5" s="38" customFormat="1">
      <c r="C296" s="39"/>
      <c r="D296" s="39"/>
      <c r="E296" s="39"/>
    </row>
    <row r="297" spans="3:5" s="38" customFormat="1">
      <c r="C297" s="39"/>
      <c r="D297" s="39"/>
      <c r="E297" s="39"/>
    </row>
    <row r="298" spans="3:5" s="38" customFormat="1">
      <c r="C298" s="39"/>
      <c r="D298" s="39"/>
      <c r="E298" s="39"/>
    </row>
    <row r="299" spans="3:5" s="38" customFormat="1">
      <c r="C299" s="39"/>
      <c r="D299" s="39"/>
      <c r="E299" s="39"/>
    </row>
    <row r="300" spans="3:5" s="38" customFormat="1">
      <c r="C300" s="39"/>
      <c r="D300" s="39"/>
      <c r="E300" s="39"/>
    </row>
    <row r="301" spans="3:5" s="38" customFormat="1">
      <c r="C301" s="39"/>
      <c r="D301" s="39"/>
      <c r="E301" s="39"/>
    </row>
    <row r="302" spans="3:5" s="38" customFormat="1">
      <c r="C302" s="39"/>
      <c r="D302" s="39"/>
      <c r="E302" s="39"/>
    </row>
    <row r="303" spans="3:5" s="38" customFormat="1">
      <c r="C303" s="39"/>
      <c r="D303" s="39"/>
      <c r="E303" s="39"/>
    </row>
    <row r="304" spans="3:5" s="38" customFormat="1">
      <c r="C304" s="39"/>
      <c r="D304" s="39"/>
      <c r="E304" s="39"/>
    </row>
    <row r="305" spans="3:5" s="38" customFormat="1">
      <c r="C305" s="39"/>
      <c r="D305" s="39"/>
      <c r="E305" s="39"/>
    </row>
    <row r="306" spans="3:5" s="38" customFormat="1">
      <c r="C306" s="39"/>
      <c r="D306" s="39"/>
      <c r="E306" s="39"/>
    </row>
    <row r="307" spans="3:5" s="38" customFormat="1">
      <c r="C307" s="39"/>
      <c r="D307" s="39"/>
      <c r="E307" s="39"/>
    </row>
    <row r="308" spans="3:5" s="38" customFormat="1">
      <c r="C308" s="39"/>
      <c r="D308" s="39"/>
      <c r="E308" s="39"/>
    </row>
    <row r="309" spans="3:5" s="38" customFormat="1">
      <c r="C309" s="39"/>
      <c r="D309" s="39"/>
      <c r="E309" s="39"/>
    </row>
    <row r="310" spans="3:5" s="38" customFormat="1">
      <c r="C310" s="39"/>
      <c r="D310" s="39"/>
      <c r="E310" s="39"/>
    </row>
    <row r="311" spans="3:5" s="38" customFormat="1">
      <c r="C311" s="39"/>
      <c r="D311" s="39"/>
      <c r="E311" s="39"/>
    </row>
    <row r="312" spans="3:5" s="38" customFormat="1">
      <c r="C312" s="39"/>
      <c r="D312" s="39"/>
      <c r="E312" s="39"/>
    </row>
    <row r="313" spans="3:5" s="38" customFormat="1">
      <c r="C313" s="39"/>
      <c r="D313" s="39"/>
      <c r="E313" s="39"/>
    </row>
    <row r="314" spans="3:5" s="38" customFormat="1">
      <c r="C314" s="39"/>
      <c r="D314" s="39"/>
      <c r="E314" s="39"/>
    </row>
    <row r="315" spans="3:5" s="38" customFormat="1">
      <c r="C315" s="39"/>
      <c r="D315" s="39"/>
      <c r="E315" s="39"/>
    </row>
    <row r="316" spans="3:5" s="38" customFormat="1">
      <c r="C316" s="39"/>
      <c r="D316" s="39"/>
      <c r="E316" s="39"/>
    </row>
    <row r="317" spans="3:5" s="38" customFormat="1">
      <c r="C317" s="39"/>
      <c r="D317" s="39"/>
      <c r="E317" s="39"/>
    </row>
    <row r="318" spans="3:5" s="38" customFormat="1">
      <c r="C318" s="39"/>
      <c r="D318" s="39"/>
      <c r="E318" s="39"/>
    </row>
    <row r="319" spans="3:5" s="38" customFormat="1">
      <c r="C319" s="39"/>
      <c r="D319" s="39"/>
      <c r="E319" s="39"/>
    </row>
    <row r="320" spans="3:5" s="38" customFormat="1">
      <c r="C320" s="39"/>
      <c r="D320" s="39"/>
      <c r="E320" s="39"/>
    </row>
    <row r="321" spans="3:5" s="38" customFormat="1">
      <c r="C321" s="39"/>
      <c r="D321" s="39"/>
      <c r="E321" s="39"/>
    </row>
    <row r="322" spans="3:5" s="38" customFormat="1">
      <c r="C322" s="39"/>
      <c r="D322" s="39"/>
      <c r="E322" s="39"/>
    </row>
    <row r="323" spans="3:5" s="38" customFormat="1">
      <c r="C323" s="39"/>
      <c r="D323" s="39"/>
      <c r="E323" s="39"/>
    </row>
    <row r="324" spans="3:5" s="38" customFormat="1">
      <c r="C324" s="39"/>
      <c r="D324" s="39"/>
      <c r="E324" s="39"/>
    </row>
    <row r="325" spans="3:5" s="38" customFormat="1">
      <c r="C325" s="39"/>
      <c r="D325" s="39"/>
      <c r="E325" s="39"/>
    </row>
    <row r="326" spans="3:5" s="38" customFormat="1">
      <c r="C326" s="39"/>
      <c r="D326" s="39"/>
      <c r="E326" s="39"/>
    </row>
    <row r="327" spans="3:5" s="38" customFormat="1">
      <c r="C327" s="39"/>
      <c r="D327" s="39"/>
      <c r="E327" s="39"/>
    </row>
    <row r="328" spans="3:5" s="38" customFormat="1">
      <c r="C328" s="39"/>
      <c r="D328" s="39"/>
      <c r="E328" s="39"/>
    </row>
    <row r="329" spans="3:5" s="38" customFormat="1">
      <c r="C329" s="39"/>
      <c r="D329" s="39"/>
      <c r="E329" s="39"/>
    </row>
    <row r="330" spans="3:5" s="38" customFormat="1">
      <c r="C330" s="39"/>
      <c r="D330" s="39"/>
      <c r="E330" s="39"/>
    </row>
    <row r="331" spans="3:5" s="38" customFormat="1">
      <c r="C331" s="39"/>
      <c r="D331" s="39"/>
      <c r="E331" s="39"/>
    </row>
    <row r="332" spans="3:5" s="38" customFormat="1">
      <c r="C332" s="39"/>
      <c r="D332" s="39"/>
      <c r="E332" s="39"/>
    </row>
    <row r="333" spans="3:5" s="38" customFormat="1">
      <c r="C333" s="39"/>
      <c r="D333" s="39"/>
      <c r="E333" s="39"/>
    </row>
    <row r="334" spans="3:5" s="38" customFormat="1">
      <c r="C334" s="39"/>
      <c r="D334" s="39"/>
      <c r="E334" s="39"/>
    </row>
    <row r="335" spans="3:5" s="38" customFormat="1">
      <c r="C335" s="39"/>
      <c r="D335" s="39"/>
      <c r="E335" s="39"/>
    </row>
    <row r="336" spans="3:5" s="38" customFormat="1">
      <c r="C336" s="39"/>
      <c r="D336" s="39"/>
      <c r="E336" s="39"/>
    </row>
    <row r="337" spans="3:5" s="38" customFormat="1">
      <c r="C337" s="39"/>
      <c r="D337" s="39"/>
      <c r="E337" s="39"/>
    </row>
    <row r="338" spans="3:5" s="38" customFormat="1">
      <c r="C338" s="39"/>
      <c r="D338" s="39"/>
      <c r="E338" s="39"/>
    </row>
    <row r="339" spans="3:5" s="38" customFormat="1">
      <c r="C339" s="39"/>
      <c r="D339" s="39"/>
      <c r="E339" s="39"/>
    </row>
    <row r="340" spans="3:5" s="38" customFormat="1">
      <c r="C340" s="39"/>
      <c r="D340" s="39"/>
      <c r="E340" s="39"/>
    </row>
    <row r="341" spans="3:5" s="38" customFormat="1">
      <c r="C341" s="39"/>
      <c r="D341" s="39"/>
      <c r="E341" s="39"/>
    </row>
    <row r="342" spans="3:5" s="38" customFormat="1">
      <c r="C342" s="39"/>
      <c r="D342" s="39"/>
      <c r="E342" s="39"/>
    </row>
    <row r="343" spans="3:5" s="38" customFormat="1">
      <c r="C343" s="39"/>
      <c r="D343" s="39"/>
      <c r="E343" s="39"/>
    </row>
    <row r="344" spans="3:5" s="38" customFormat="1">
      <c r="C344" s="39"/>
      <c r="D344" s="39"/>
      <c r="E344" s="39"/>
    </row>
    <row r="345" spans="3:5" s="38" customFormat="1">
      <c r="C345" s="39"/>
      <c r="D345" s="39"/>
      <c r="E345" s="39"/>
    </row>
    <row r="346" spans="3:5" s="38" customFormat="1">
      <c r="C346" s="39"/>
      <c r="D346" s="39"/>
      <c r="E346" s="39"/>
    </row>
    <row r="347" spans="3:5" s="38" customFormat="1">
      <c r="C347" s="39"/>
      <c r="D347" s="39"/>
      <c r="E347" s="39"/>
    </row>
    <row r="348" spans="3:5" s="38" customFormat="1">
      <c r="C348" s="39"/>
      <c r="D348" s="39"/>
      <c r="E348" s="39"/>
    </row>
    <row r="349" spans="3:5" s="38" customFormat="1">
      <c r="C349" s="39"/>
      <c r="D349" s="39"/>
      <c r="E349" s="39"/>
    </row>
    <row r="350" spans="3:5" s="38" customFormat="1">
      <c r="C350" s="39"/>
      <c r="D350" s="39"/>
      <c r="E350" s="39"/>
    </row>
    <row r="351" spans="3:5" s="38" customFormat="1">
      <c r="C351" s="39"/>
      <c r="D351" s="39"/>
      <c r="E351" s="39"/>
    </row>
    <row r="352" spans="3:5" s="38" customFormat="1">
      <c r="C352" s="39"/>
      <c r="D352" s="39"/>
      <c r="E352" s="39"/>
    </row>
    <row r="353" spans="3:5" s="38" customFormat="1">
      <c r="C353" s="39"/>
      <c r="D353" s="39"/>
      <c r="E353" s="39"/>
    </row>
    <row r="354" spans="3:5" s="38" customFormat="1">
      <c r="C354" s="39"/>
      <c r="D354" s="39"/>
      <c r="E354" s="39"/>
    </row>
    <row r="355" spans="3:5" s="38" customFormat="1">
      <c r="C355" s="39"/>
      <c r="D355" s="39"/>
      <c r="E355" s="39"/>
    </row>
    <row r="356" spans="3:5" s="38" customFormat="1">
      <c r="C356" s="39"/>
      <c r="D356" s="39"/>
      <c r="E356" s="39"/>
    </row>
    <row r="357" spans="3:5" s="38" customFormat="1">
      <c r="C357" s="39"/>
      <c r="D357" s="39"/>
      <c r="E357" s="39"/>
    </row>
    <row r="358" spans="3:5" s="38" customFormat="1">
      <c r="C358" s="39"/>
      <c r="D358" s="39"/>
      <c r="E358" s="39"/>
    </row>
    <row r="359" spans="3:5" s="38" customFormat="1">
      <c r="C359" s="39"/>
      <c r="D359" s="39"/>
      <c r="E359" s="39"/>
    </row>
    <row r="360" spans="3:5" s="38" customFormat="1">
      <c r="C360" s="39"/>
      <c r="D360" s="39"/>
      <c r="E360" s="39"/>
    </row>
    <row r="361" spans="3:5" s="38" customFormat="1">
      <c r="C361" s="39"/>
      <c r="D361" s="39"/>
      <c r="E361" s="39"/>
    </row>
    <row r="362" spans="3:5" s="38" customFormat="1">
      <c r="C362" s="39"/>
      <c r="D362" s="39"/>
      <c r="E362" s="39"/>
    </row>
    <row r="363" spans="3:5" s="38" customFormat="1">
      <c r="C363" s="39"/>
      <c r="D363" s="39"/>
      <c r="E363" s="39"/>
    </row>
    <row r="364" spans="3:5" s="38" customFormat="1">
      <c r="C364" s="39"/>
      <c r="D364" s="39"/>
      <c r="E364" s="39"/>
    </row>
    <row r="365" spans="3:5" s="38" customFormat="1">
      <c r="C365" s="39"/>
      <c r="D365" s="39"/>
      <c r="E365" s="39"/>
    </row>
    <row r="366" spans="3:5" s="38" customFormat="1">
      <c r="C366" s="39"/>
      <c r="D366" s="39"/>
      <c r="E366" s="39"/>
    </row>
  </sheetData>
  <mergeCells count="27">
    <mergeCell ref="N73:O73"/>
    <mergeCell ref="A76:B76"/>
    <mergeCell ref="G76:H76"/>
    <mergeCell ref="C69:K69"/>
    <mergeCell ref="C70:K70"/>
    <mergeCell ref="C71:K71"/>
    <mergeCell ref="A73:B73"/>
    <mergeCell ref="D73:E73"/>
    <mergeCell ref="G73:H73"/>
    <mergeCell ref="I73:M73"/>
    <mergeCell ref="C14:N14"/>
    <mergeCell ref="A16:A17"/>
    <mergeCell ref="B16:B17"/>
    <mergeCell ref="C16:C17"/>
    <mergeCell ref="D16:D17"/>
    <mergeCell ref="E16:E17"/>
    <mergeCell ref="F16:K16"/>
    <mergeCell ref="L16:P16"/>
    <mergeCell ref="A11:B11"/>
    <mergeCell ref="A4:P4"/>
    <mergeCell ref="A12:P12"/>
    <mergeCell ref="A13:P13"/>
    <mergeCell ref="A5:P5"/>
    <mergeCell ref="C7:P7"/>
    <mergeCell ref="C8:P8"/>
    <mergeCell ref="C9:P9"/>
    <mergeCell ref="C10:P10"/>
  </mergeCells>
  <pageMargins left="0.48" right="0.43307086614173229" top="0.74803149606299213" bottom="0.6692913385826772" header="0.51181102362204722" footer="0.43307086614173229"/>
  <pageSetup paperSize="9" scale="65" orientation="landscape" r:id="rId1"/>
  <headerFooter alignWithMargins="0">
    <oddFooter>&amp;R&amp;P lapa</oddFooter>
  </headerFooter>
  <rowBreaks count="1" manualBreakCount="1">
    <brk id="44"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0"/>
  <sheetViews>
    <sheetView view="pageBreakPreview" topLeftCell="B21" zoomScaleNormal="100" zoomScaleSheetLayoutView="100" workbookViewId="0">
      <selection activeCell="C25" sqref="C25"/>
    </sheetView>
  </sheetViews>
  <sheetFormatPr defaultRowHeight="12.75"/>
  <cols>
    <col min="1" max="1" width="4.140625" style="40" customWidth="1"/>
    <col min="2" max="2" width="12.7109375" style="56" customWidth="1"/>
    <col min="3" max="3" width="40" style="66" customWidth="1"/>
    <col min="4" max="4" width="5.85546875" style="66" bestFit="1" customWidth="1"/>
    <col min="5" max="5" width="7.85546875" style="66" customWidth="1"/>
    <col min="6" max="6" width="5.7109375" style="56" bestFit="1" customWidth="1"/>
    <col min="7" max="7" width="5.7109375" style="40" bestFit="1" customWidth="1"/>
    <col min="8" max="8" width="7.28515625" style="40" customWidth="1"/>
    <col min="9" max="9" width="6.7109375" style="40" bestFit="1" customWidth="1"/>
    <col min="10" max="10" width="7" style="40" bestFit="1" customWidth="1"/>
    <col min="11" max="11" width="7" style="40" customWidth="1"/>
    <col min="12" max="16" width="8.42578125" style="40" customWidth="1"/>
    <col min="17" max="16384" width="9.140625" style="40"/>
  </cols>
  <sheetData>
    <row r="1" spans="1:16">
      <c r="B1" s="38"/>
      <c r="C1" s="39"/>
      <c r="D1" s="39"/>
      <c r="E1" s="39"/>
      <c r="F1" s="38"/>
      <c r="P1" s="112" t="s">
        <v>210</v>
      </c>
    </row>
    <row r="2" spans="1:16">
      <c r="B2" s="38"/>
      <c r="C2" s="39"/>
      <c r="D2" s="39"/>
      <c r="E2" s="39"/>
      <c r="F2" s="38"/>
      <c r="P2" s="112" t="s">
        <v>282</v>
      </c>
    </row>
    <row r="3" spans="1:16">
      <c r="B3" s="38"/>
      <c r="C3" s="39"/>
      <c r="D3" s="39"/>
      <c r="E3" s="39"/>
      <c r="F3" s="38"/>
      <c r="P3" s="112" t="s">
        <v>211</v>
      </c>
    </row>
    <row r="4" spans="1:16" ht="15.75">
      <c r="A4" s="386" t="s">
        <v>212</v>
      </c>
      <c r="B4" s="386"/>
      <c r="C4" s="386"/>
      <c r="D4" s="386"/>
      <c r="E4" s="386"/>
      <c r="F4" s="386"/>
      <c r="G4" s="386"/>
      <c r="H4" s="386"/>
      <c r="I4" s="386"/>
      <c r="J4" s="386"/>
      <c r="K4" s="386"/>
      <c r="L4" s="386"/>
      <c r="M4" s="386"/>
      <c r="N4" s="386"/>
      <c r="O4" s="386"/>
      <c r="P4" s="386"/>
    </row>
    <row r="5" spans="1:16" ht="14.25">
      <c r="A5" s="387" t="s">
        <v>213</v>
      </c>
      <c r="B5" s="387"/>
      <c r="C5" s="387"/>
      <c r="D5" s="387"/>
      <c r="E5" s="387"/>
      <c r="F5" s="387"/>
      <c r="G5" s="387"/>
      <c r="H5" s="387"/>
      <c r="I5" s="387"/>
      <c r="J5" s="387"/>
      <c r="K5" s="387"/>
      <c r="L5" s="387"/>
      <c r="M5" s="387"/>
      <c r="N5" s="387"/>
      <c r="O5" s="387"/>
      <c r="P5" s="387"/>
    </row>
    <row r="6" spans="1:16" ht="5.25" customHeight="1">
      <c r="A6" s="113"/>
      <c r="B6" s="113"/>
      <c r="C6" s="113"/>
      <c r="D6" s="113"/>
      <c r="E6" s="113"/>
      <c r="F6" s="113"/>
      <c r="G6" s="113"/>
      <c r="H6" s="113"/>
      <c r="I6" s="113"/>
      <c r="J6" s="113"/>
      <c r="K6" s="113"/>
      <c r="L6" s="113"/>
      <c r="M6" s="113"/>
      <c r="N6" s="113"/>
      <c r="O6" s="113"/>
      <c r="P6" s="113"/>
    </row>
    <row r="7" spans="1:16" ht="4.5" customHeight="1">
      <c r="A7" s="114" t="s">
        <v>214</v>
      </c>
      <c r="B7" s="115"/>
      <c r="C7" s="388"/>
      <c r="D7" s="388"/>
      <c r="E7" s="388"/>
      <c r="F7" s="388"/>
      <c r="G7" s="388"/>
      <c r="H7" s="388"/>
      <c r="I7" s="388"/>
      <c r="J7" s="388"/>
      <c r="K7" s="388"/>
      <c r="L7" s="388"/>
      <c r="M7" s="388"/>
      <c r="N7" s="388"/>
      <c r="O7" s="388"/>
      <c r="P7" s="388"/>
    </row>
    <row r="8" spans="1:16" ht="15" customHeight="1">
      <c r="A8" s="116" t="s">
        <v>215</v>
      </c>
      <c r="B8" s="117"/>
      <c r="C8" s="388" t="s">
        <v>279</v>
      </c>
      <c r="D8" s="388"/>
      <c r="E8" s="388"/>
      <c r="F8" s="388"/>
      <c r="G8" s="388"/>
      <c r="H8" s="388"/>
      <c r="I8" s="388"/>
      <c r="J8" s="388"/>
      <c r="K8" s="388"/>
      <c r="L8" s="388"/>
      <c r="M8" s="388"/>
      <c r="N8" s="388"/>
      <c r="O8" s="388"/>
      <c r="P8" s="388"/>
    </row>
    <row r="9" spans="1:16" ht="15">
      <c r="A9" s="116" t="s">
        <v>216</v>
      </c>
      <c r="B9" s="117"/>
      <c r="C9" s="404" t="s">
        <v>280</v>
      </c>
      <c r="D9" s="404"/>
      <c r="E9" s="404"/>
      <c r="F9" s="404"/>
      <c r="G9" s="404"/>
      <c r="H9" s="404"/>
      <c r="I9" s="404"/>
      <c r="J9" s="404"/>
      <c r="K9" s="404"/>
      <c r="L9" s="404"/>
      <c r="M9" s="404"/>
      <c r="N9" s="404"/>
      <c r="O9" s="404"/>
      <c r="P9" s="404"/>
    </row>
    <row r="10" spans="1:16" ht="15" customHeight="1">
      <c r="A10" s="116" t="s">
        <v>217</v>
      </c>
      <c r="B10" s="133"/>
      <c r="C10" s="403" t="s">
        <v>218</v>
      </c>
      <c r="D10" s="403"/>
      <c r="E10" s="403"/>
      <c r="F10" s="403"/>
      <c r="G10" s="403"/>
      <c r="H10" s="403"/>
      <c r="I10" s="403"/>
      <c r="J10" s="403"/>
      <c r="K10" s="403"/>
      <c r="L10" s="403"/>
      <c r="M10" s="403"/>
      <c r="N10" s="403"/>
      <c r="O10" s="403"/>
      <c r="P10" s="403"/>
    </row>
    <row r="11" spans="1:16" ht="31.5" customHeight="1">
      <c r="A11" s="392" t="s">
        <v>219</v>
      </c>
      <c r="B11" s="392"/>
      <c r="C11" s="155"/>
      <c r="D11" s="151"/>
      <c r="E11" s="152"/>
      <c r="F11" s="152"/>
      <c r="G11" s="152"/>
      <c r="H11" s="153"/>
      <c r="I11" s="153"/>
      <c r="J11" s="154"/>
      <c r="K11" s="113"/>
      <c r="L11" s="113"/>
      <c r="M11" s="113"/>
      <c r="N11" s="113"/>
      <c r="O11" s="113"/>
      <c r="P11" s="113"/>
    </row>
    <row r="12" spans="1:16" s="38" customFormat="1" ht="12.75" customHeight="1">
      <c r="A12" s="430" t="s">
        <v>272</v>
      </c>
      <c r="B12" s="430"/>
      <c r="C12" s="430"/>
      <c r="D12" s="430"/>
      <c r="E12" s="430"/>
      <c r="F12" s="430"/>
      <c r="G12" s="430"/>
      <c r="H12" s="430"/>
      <c r="I12" s="430"/>
      <c r="J12" s="430"/>
      <c r="K12" s="430"/>
      <c r="L12" s="430"/>
      <c r="M12" s="430"/>
      <c r="N12" s="430"/>
      <c r="O12" s="430"/>
      <c r="P12" s="430"/>
    </row>
    <row r="13" spans="1:16" s="38" customFormat="1" ht="12.75" customHeight="1">
      <c r="A13" s="430" t="s">
        <v>106</v>
      </c>
      <c r="B13" s="430"/>
      <c r="C13" s="430"/>
      <c r="D13" s="430"/>
      <c r="E13" s="430"/>
      <c r="F13" s="430"/>
      <c r="G13" s="430"/>
      <c r="H13" s="430"/>
      <c r="I13" s="430"/>
      <c r="J13" s="430"/>
      <c r="K13" s="430"/>
      <c r="L13" s="430"/>
      <c r="M13" s="430"/>
      <c r="N13" s="430"/>
      <c r="O13" s="430"/>
      <c r="P13" s="430"/>
    </row>
    <row r="14" spans="1:16" s="38" customFormat="1">
      <c r="C14" s="435" t="s">
        <v>9</v>
      </c>
      <c r="D14" s="435"/>
      <c r="E14" s="435"/>
      <c r="F14" s="435"/>
      <c r="G14" s="435"/>
      <c r="H14" s="435"/>
      <c r="I14" s="435"/>
      <c r="J14" s="435"/>
      <c r="K14" s="435"/>
      <c r="L14" s="435"/>
      <c r="M14" s="435"/>
      <c r="N14" s="435"/>
    </row>
    <row r="15" spans="1:16" ht="6" customHeight="1" thickBot="1">
      <c r="B15" s="40"/>
      <c r="C15" s="40"/>
      <c r="D15" s="40"/>
      <c r="E15" s="40"/>
      <c r="F15" s="40"/>
      <c r="I15" s="42"/>
      <c r="J15" s="42"/>
      <c r="K15" s="42"/>
      <c r="L15" s="41"/>
      <c r="M15" s="41"/>
      <c r="N15" s="41"/>
      <c r="O15" s="43"/>
      <c r="P15" s="43"/>
    </row>
    <row r="16" spans="1:16" s="11" customFormat="1" ht="13.5" thickBot="1">
      <c r="A16" s="433" t="s">
        <v>0</v>
      </c>
      <c r="B16" s="433" t="s">
        <v>18</v>
      </c>
      <c r="C16" s="431" t="s">
        <v>19</v>
      </c>
      <c r="D16" s="433" t="s">
        <v>20</v>
      </c>
      <c r="E16" s="433" t="s">
        <v>21</v>
      </c>
      <c r="F16" s="455" t="s">
        <v>22</v>
      </c>
      <c r="G16" s="455"/>
      <c r="H16" s="455"/>
      <c r="I16" s="455"/>
      <c r="J16" s="455"/>
      <c r="K16" s="455"/>
      <c r="L16" s="455" t="s">
        <v>23</v>
      </c>
      <c r="M16" s="455"/>
      <c r="N16" s="455"/>
      <c r="O16" s="455"/>
      <c r="P16" s="455"/>
    </row>
    <row r="17" spans="1:16" s="11" customFormat="1" ht="69.75" customHeight="1" thickBot="1">
      <c r="A17" s="434"/>
      <c r="B17" s="434"/>
      <c r="C17" s="432"/>
      <c r="D17" s="434"/>
      <c r="E17" s="434"/>
      <c r="F17" s="12" t="s">
        <v>24</v>
      </c>
      <c r="G17" s="13" t="s">
        <v>33</v>
      </c>
      <c r="H17" s="13" t="s">
        <v>34</v>
      </c>
      <c r="I17" s="13" t="s">
        <v>35</v>
      </c>
      <c r="J17" s="13" t="s">
        <v>36</v>
      </c>
      <c r="K17" s="12" t="s">
        <v>37</v>
      </c>
      <c r="L17" s="13" t="s">
        <v>25</v>
      </c>
      <c r="M17" s="13" t="s">
        <v>34</v>
      </c>
      <c r="N17" s="13" t="s">
        <v>35</v>
      </c>
      <c r="O17" s="13" t="s">
        <v>36</v>
      </c>
      <c r="P17" s="13" t="s">
        <v>38</v>
      </c>
    </row>
    <row r="18" spans="1:16" s="11" customFormat="1" ht="13.5" thickBot="1">
      <c r="A18" s="14" t="s">
        <v>26</v>
      </c>
      <c r="B18" s="15" t="s">
        <v>27</v>
      </c>
      <c r="C18" s="16">
        <v>3</v>
      </c>
      <c r="D18" s="17">
        <v>4</v>
      </c>
      <c r="E18" s="16">
        <v>5</v>
      </c>
      <c r="F18" s="17">
        <v>6</v>
      </c>
      <c r="G18" s="16">
        <v>7</v>
      </c>
      <c r="H18" s="16">
        <v>8</v>
      </c>
      <c r="I18" s="17">
        <v>9</v>
      </c>
      <c r="J18" s="17">
        <v>10</v>
      </c>
      <c r="K18" s="16">
        <v>11</v>
      </c>
      <c r="L18" s="16">
        <v>12</v>
      </c>
      <c r="M18" s="16">
        <v>13</v>
      </c>
      <c r="N18" s="17">
        <v>14</v>
      </c>
      <c r="O18" s="17">
        <v>15</v>
      </c>
      <c r="P18" s="18">
        <v>16</v>
      </c>
    </row>
    <row r="19" spans="1:16">
      <c r="A19" s="44"/>
      <c r="B19" s="45"/>
      <c r="C19" s="96" t="s">
        <v>107</v>
      </c>
      <c r="D19" s="46"/>
      <c r="E19" s="47"/>
      <c r="F19" s="48"/>
      <c r="G19" s="48"/>
      <c r="H19" s="48"/>
      <c r="I19" s="48"/>
      <c r="J19" s="48"/>
      <c r="K19" s="48"/>
      <c r="L19" s="48"/>
      <c r="M19" s="48"/>
      <c r="N19" s="48"/>
      <c r="O19" s="48"/>
      <c r="P19" s="48"/>
    </row>
    <row r="20" spans="1:16" s="68" customFormat="1" ht="25.5">
      <c r="A20" s="67">
        <v>1</v>
      </c>
      <c r="B20" s="21" t="s">
        <v>46</v>
      </c>
      <c r="C20" s="227" t="s">
        <v>337</v>
      </c>
      <c r="D20" s="21" t="s">
        <v>44</v>
      </c>
      <c r="E20" s="22">
        <v>72</v>
      </c>
      <c r="F20" s="23"/>
      <c r="G20" s="34"/>
      <c r="H20" s="35"/>
      <c r="I20" s="34"/>
      <c r="J20" s="34"/>
      <c r="K20" s="34"/>
      <c r="L20" s="34"/>
      <c r="M20" s="34"/>
      <c r="N20" s="34"/>
      <c r="O20" s="34"/>
      <c r="P20" s="36"/>
    </row>
    <row r="21" spans="1:16" s="68" customFormat="1" ht="38.25">
      <c r="A21" s="67">
        <v>2</v>
      </c>
      <c r="B21" s="21" t="s">
        <v>338</v>
      </c>
      <c r="C21" s="227" t="s">
        <v>339</v>
      </c>
      <c r="D21" s="21" t="s">
        <v>44</v>
      </c>
      <c r="E21" s="22">
        <v>72</v>
      </c>
      <c r="F21" s="23"/>
      <c r="G21" s="34"/>
      <c r="H21" s="35"/>
      <c r="I21" s="34"/>
      <c r="J21" s="34"/>
      <c r="K21" s="34"/>
      <c r="L21" s="34"/>
      <c r="M21" s="34"/>
      <c r="N21" s="34"/>
      <c r="O21" s="34"/>
      <c r="P21" s="36"/>
    </row>
    <row r="22" spans="1:16" s="68" customFormat="1" ht="51">
      <c r="A22" s="67">
        <v>3</v>
      </c>
      <c r="B22" s="21" t="s">
        <v>338</v>
      </c>
      <c r="C22" s="227" t="s">
        <v>340</v>
      </c>
      <c r="D22" s="21" t="s">
        <v>44</v>
      </c>
      <c r="E22" s="22">
        <v>72</v>
      </c>
      <c r="F22" s="23"/>
      <c r="G22" s="34"/>
      <c r="H22" s="35"/>
      <c r="I22" s="34"/>
      <c r="J22" s="34"/>
      <c r="K22" s="34"/>
      <c r="L22" s="34"/>
      <c r="M22" s="34"/>
      <c r="N22" s="34"/>
      <c r="O22" s="34"/>
      <c r="P22" s="36"/>
    </row>
    <row r="23" spans="1:16" s="68" customFormat="1" ht="25.5">
      <c r="A23" s="67">
        <v>4</v>
      </c>
      <c r="B23" s="21" t="s">
        <v>46</v>
      </c>
      <c r="C23" s="227" t="s">
        <v>108</v>
      </c>
      <c r="D23" s="21" t="s">
        <v>31</v>
      </c>
      <c r="E23" s="22">
        <v>104.4</v>
      </c>
      <c r="F23" s="23"/>
      <c r="G23" s="34"/>
      <c r="H23" s="35"/>
      <c r="I23" s="34"/>
      <c r="J23" s="34"/>
      <c r="K23" s="34"/>
      <c r="L23" s="34"/>
      <c r="M23" s="34"/>
      <c r="N23" s="34"/>
      <c r="O23" s="34"/>
      <c r="P23" s="36"/>
    </row>
    <row r="24" spans="1:16" s="68" customFormat="1">
      <c r="A24" s="67">
        <v>5</v>
      </c>
      <c r="B24" s="21" t="s">
        <v>65</v>
      </c>
      <c r="C24" s="227" t="s">
        <v>109</v>
      </c>
      <c r="D24" s="21" t="s">
        <v>31</v>
      </c>
      <c r="E24" s="22">
        <v>237.6</v>
      </c>
      <c r="F24" s="23"/>
      <c r="G24" s="34"/>
      <c r="H24" s="35"/>
      <c r="I24" s="34"/>
      <c r="J24" s="34"/>
      <c r="K24" s="34"/>
      <c r="L24" s="34"/>
      <c r="M24" s="34"/>
      <c r="N24" s="34"/>
      <c r="O24" s="34"/>
      <c r="P24" s="36"/>
    </row>
    <row r="25" spans="1:16" s="68" customFormat="1">
      <c r="A25" s="67">
        <v>6</v>
      </c>
      <c r="B25" s="21"/>
      <c r="C25" s="19" t="s">
        <v>273</v>
      </c>
      <c r="D25" s="21" t="s">
        <v>75</v>
      </c>
      <c r="E25" s="22">
        <f>E24*5</f>
        <v>1188</v>
      </c>
      <c r="F25" s="23"/>
      <c r="G25" s="34"/>
      <c r="H25" s="35"/>
      <c r="I25" s="34"/>
      <c r="J25" s="34"/>
      <c r="K25" s="34"/>
      <c r="L25" s="34"/>
      <c r="M25" s="34"/>
      <c r="N25" s="34"/>
      <c r="O25" s="34"/>
      <c r="P25" s="36"/>
    </row>
    <row r="26" spans="1:16" s="68" customFormat="1" ht="38.25">
      <c r="A26" s="67">
        <v>7</v>
      </c>
      <c r="B26" s="21" t="s">
        <v>46</v>
      </c>
      <c r="C26" s="227" t="s">
        <v>180</v>
      </c>
      <c r="D26" s="21" t="s">
        <v>31</v>
      </c>
      <c r="E26" s="22">
        <f>E23</f>
        <v>104.4</v>
      </c>
      <c r="F26" s="23"/>
      <c r="G26" s="34"/>
      <c r="H26" s="35"/>
      <c r="I26" s="34"/>
      <c r="J26" s="34"/>
      <c r="K26" s="34"/>
      <c r="L26" s="34"/>
      <c r="M26" s="34"/>
      <c r="N26" s="34"/>
      <c r="O26" s="34"/>
      <c r="P26" s="36"/>
    </row>
    <row r="27" spans="1:16" s="68" customFormat="1">
      <c r="A27" s="67">
        <v>8</v>
      </c>
      <c r="B27" s="21" t="s">
        <v>72</v>
      </c>
      <c r="C27" s="227" t="s">
        <v>110</v>
      </c>
      <c r="D27" s="21" t="s">
        <v>31</v>
      </c>
      <c r="E27" s="22">
        <f>E26</f>
        <v>104.4</v>
      </c>
      <c r="F27" s="23"/>
      <c r="G27" s="34"/>
      <c r="H27" s="35"/>
      <c r="I27" s="34"/>
      <c r="J27" s="34"/>
      <c r="K27" s="34"/>
      <c r="L27" s="34"/>
      <c r="M27" s="34"/>
      <c r="N27" s="34"/>
      <c r="O27" s="34"/>
      <c r="P27" s="36"/>
    </row>
    <row r="28" spans="1:16" s="68" customFormat="1">
      <c r="A28" s="67">
        <v>9</v>
      </c>
      <c r="B28" s="21" t="s">
        <v>72</v>
      </c>
      <c r="C28" s="227" t="s">
        <v>111</v>
      </c>
      <c r="D28" s="21" t="s">
        <v>31</v>
      </c>
      <c r="E28" s="22">
        <f>E26</f>
        <v>104.4</v>
      </c>
      <c r="F28" s="23"/>
      <c r="G28" s="34"/>
      <c r="H28" s="35"/>
      <c r="I28" s="34"/>
      <c r="J28" s="34"/>
      <c r="K28" s="34"/>
      <c r="L28" s="34"/>
      <c r="M28" s="34"/>
      <c r="N28" s="34"/>
      <c r="O28" s="34"/>
      <c r="P28" s="36"/>
    </row>
    <row r="29" spans="1:16" s="68" customFormat="1">
      <c r="A29" s="67">
        <v>10</v>
      </c>
      <c r="B29" s="21" t="s">
        <v>72</v>
      </c>
      <c r="C29" s="227" t="s">
        <v>112</v>
      </c>
      <c r="D29" s="21" t="s">
        <v>31</v>
      </c>
      <c r="E29" s="22">
        <f>187.2</f>
        <v>187.2</v>
      </c>
      <c r="F29" s="23"/>
      <c r="G29" s="34"/>
      <c r="H29" s="35"/>
      <c r="I29" s="34"/>
      <c r="J29" s="34"/>
      <c r="K29" s="34"/>
      <c r="L29" s="34"/>
      <c r="M29" s="34"/>
      <c r="N29" s="34"/>
      <c r="O29" s="34"/>
      <c r="P29" s="36"/>
    </row>
    <row r="30" spans="1:16" s="68" customFormat="1">
      <c r="A30" s="67">
        <v>11</v>
      </c>
      <c r="B30" s="21"/>
      <c r="C30" s="19" t="s">
        <v>295</v>
      </c>
      <c r="D30" s="21" t="s">
        <v>73</v>
      </c>
      <c r="E30" s="22">
        <f>E29*0.12</f>
        <v>22.463999999999999</v>
      </c>
      <c r="F30" s="23"/>
      <c r="G30" s="34"/>
      <c r="H30" s="35"/>
      <c r="I30" s="34"/>
      <c r="J30" s="34"/>
      <c r="K30" s="34"/>
      <c r="L30" s="34"/>
      <c r="M30" s="34"/>
      <c r="N30" s="34"/>
      <c r="O30" s="34"/>
      <c r="P30" s="36"/>
    </row>
    <row r="31" spans="1:16" s="68" customFormat="1">
      <c r="A31" s="67">
        <v>12</v>
      </c>
      <c r="B31" s="21"/>
      <c r="C31" s="19" t="s">
        <v>296</v>
      </c>
      <c r="D31" s="21" t="s">
        <v>75</v>
      </c>
      <c r="E31" s="22">
        <f>E29*4.5</f>
        <v>842.4</v>
      </c>
      <c r="F31" s="23"/>
      <c r="G31" s="34"/>
      <c r="H31" s="35"/>
      <c r="I31" s="34"/>
      <c r="J31" s="34"/>
      <c r="K31" s="34"/>
      <c r="L31" s="34"/>
      <c r="M31" s="34"/>
      <c r="N31" s="34"/>
      <c r="O31" s="34"/>
      <c r="P31" s="36"/>
    </row>
    <row r="32" spans="1:16" s="68" customFormat="1">
      <c r="A32" s="67">
        <v>13</v>
      </c>
      <c r="B32" s="21"/>
      <c r="C32" s="19" t="s">
        <v>302</v>
      </c>
      <c r="D32" s="21" t="s">
        <v>31</v>
      </c>
      <c r="E32" s="22">
        <f>E29*1.2</f>
        <v>224.64</v>
      </c>
      <c r="F32" s="23"/>
      <c r="G32" s="34"/>
      <c r="H32" s="35"/>
      <c r="I32" s="34"/>
      <c r="J32" s="34"/>
      <c r="K32" s="34"/>
      <c r="L32" s="34"/>
      <c r="M32" s="34"/>
      <c r="N32" s="34"/>
      <c r="O32" s="34"/>
      <c r="P32" s="36"/>
    </row>
    <row r="33" spans="1:16" s="68" customFormat="1">
      <c r="A33" s="67">
        <v>14</v>
      </c>
      <c r="B33" s="21"/>
      <c r="C33" s="19" t="s">
        <v>77</v>
      </c>
      <c r="D33" s="21" t="s">
        <v>53</v>
      </c>
      <c r="E33" s="22">
        <v>170</v>
      </c>
      <c r="F33" s="23"/>
      <c r="G33" s="34"/>
      <c r="H33" s="35"/>
      <c r="I33" s="34"/>
      <c r="J33" s="34"/>
      <c r="K33" s="34"/>
      <c r="L33" s="34"/>
      <c r="M33" s="34"/>
      <c r="N33" s="34"/>
      <c r="O33" s="34"/>
      <c r="P33" s="36"/>
    </row>
    <row r="34" spans="1:16" s="68" customFormat="1">
      <c r="A34" s="67">
        <v>15</v>
      </c>
      <c r="B34" s="21" t="s">
        <v>72</v>
      </c>
      <c r="C34" s="227" t="s">
        <v>78</v>
      </c>
      <c r="D34" s="21" t="s">
        <v>31</v>
      </c>
      <c r="E34" s="22">
        <f>E29</f>
        <v>187.2</v>
      </c>
      <c r="F34" s="23"/>
      <c r="G34" s="34"/>
      <c r="H34" s="35"/>
      <c r="I34" s="34"/>
      <c r="J34" s="34"/>
      <c r="K34" s="34"/>
      <c r="L34" s="34"/>
      <c r="M34" s="34"/>
      <c r="N34" s="34"/>
      <c r="O34" s="34"/>
      <c r="P34" s="36"/>
    </row>
    <row r="35" spans="1:16">
      <c r="A35" s="67">
        <v>16</v>
      </c>
      <c r="B35" s="21"/>
      <c r="C35" s="19" t="s">
        <v>295</v>
      </c>
      <c r="D35" s="21" t="s">
        <v>73</v>
      </c>
      <c r="E35" s="22">
        <f>E34*0.12</f>
        <v>22.463999999999999</v>
      </c>
      <c r="F35" s="51"/>
      <c r="G35" s="51"/>
      <c r="H35" s="51"/>
      <c r="I35" s="51"/>
      <c r="J35" s="51"/>
      <c r="K35" s="51"/>
      <c r="L35" s="51"/>
      <c r="M35" s="51"/>
      <c r="N35" s="51"/>
      <c r="O35" s="51"/>
      <c r="P35" s="51"/>
    </row>
    <row r="36" spans="1:16" s="68" customFormat="1" ht="25.5">
      <c r="A36" s="67">
        <v>17</v>
      </c>
      <c r="B36" s="21"/>
      <c r="C36" s="19" t="s">
        <v>303</v>
      </c>
      <c r="D36" s="21" t="s">
        <v>75</v>
      </c>
      <c r="E36" s="22">
        <f>E34*3</f>
        <v>561.59999999999991</v>
      </c>
      <c r="F36" s="23"/>
      <c r="G36" s="34"/>
      <c r="H36" s="35"/>
      <c r="I36" s="34"/>
      <c r="J36" s="34"/>
      <c r="K36" s="34"/>
      <c r="L36" s="34"/>
      <c r="M36" s="34"/>
      <c r="N36" s="34"/>
      <c r="O36" s="34"/>
      <c r="P36" s="36"/>
    </row>
    <row r="37" spans="1:16" s="68" customFormat="1">
      <c r="A37" s="67">
        <v>18</v>
      </c>
      <c r="B37" s="21" t="s">
        <v>84</v>
      </c>
      <c r="C37" s="227" t="s">
        <v>113</v>
      </c>
      <c r="D37" s="21" t="s">
        <v>53</v>
      </c>
      <c r="E37" s="22">
        <v>338.4</v>
      </c>
      <c r="F37" s="23"/>
      <c r="G37" s="34"/>
      <c r="H37" s="35"/>
      <c r="I37" s="34"/>
      <c r="J37" s="34"/>
      <c r="K37" s="34"/>
      <c r="L37" s="34"/>
      <c r="M37" s="34"/>
      <c r="N37" s="34"/>
      <c r="O37" s="34"/>
      <c r="P37" s="36"/>
    </row>
    <row r="38" spans="1:16" s="68" customFormat="1">
      <c r="A38" s="100"/>
      <c r="B38" s="56"/>
      <c r="C38" s="101" t="s">
        <v>114</v>
      </c>
      <c r="D38" s="102"/>
      <c r="E38" s="103"/>
      <c r="F38" s="23"/>
      <c r="G38" s="23"/>
      <c r="H38" s="23"/>
      <c r="I38" s="23"/>
      <c r="J38" s="23"/>
      <c r="K38" s="23"/>
      <c r="L38" s="23"/>
      <c r="M38" s="23"/>
      <c r="N38" s="23"/>
      <c r="O38" s="23"/>
      <c r="P38" s="23"/>
    </row>
    <row r="39" spans="1:16" ht="25.5">
      <c r="A39" s="67">
        <v>1</v>
      </c>
      <c r="B39" s="21" t="s">
        <v>116</v>
      </c>
      <c r="C39" s="227" t="s">
        <v>115</v>
      </c>
      <c r="D39" s="21" t="s">
        <v>53</v>
      </c>
      <c r="E39" s="22">
        <v>338.4</v>
      </c>
      <c r="F39" s="51"/>
      <c r="G39" s="51"/>
      <c r="H39" s="51"/>
      <c r="I39" s="51"/>
      <c r="J39" s="51"/>
      <c r="K39" s="51"/>
      <c r="L39" s="51"/>
      <c r="M39" s="51"/>
      <c r="N39" s="51"/>
      <c r="O39" s="51"/>
      <c r="P39" s="51"/>
    </row>
    <row r="40" spans="1:16" s="68" customFormat="1">
      <c r="A40" s="67">
        <v>2</v>
      </c>
      <c r="B40" s="21" t="s">
        <v>116</v>
      </c>
      <c r="C40" s="227" t="s">
        <v>117</v>
      </c>
      <c r="D40" s="21" t="s">
        <v>31</v>
      </c>
      <c r="E40" s="22">
        <f>302.4*1.02</f>
        <v>308.44799999999998</v>
      </c>
      <c r="F40" s="23"/>
      <c r="G40" s="34"/>
      <c r="H40" s="35"/>
      <c r="I40" s="34"/>
      <c r="J40" s="34"/>
      <c r="K40" s="34"/>
      <c r="L40" s="34"/>
      <c r="M40" s="34"/>
      <c r="N40" s="34"/>
      <c r="O40" s="34"/>
      <c r="P40" s="36"/>
    </row>
    <row r="41" spans="1:16" s="68" customFormat="1">
      <c r="A41" s="67">
        <v>3</v>
      </c>
      <c r="B41" s="21" t="s">
        <v>89</v>
      </c>
      <c r="C41" s="227" t="s">
        <v>179</v>
      </c>
      <c r="D41" s="21" t="s">
        <v>53</v>
      </c>
      <c r="E41" s="22">
        <f>338.4*1.05</f>
        <v>355.32</v>
      </c>
      <c r="F41" s="23"/>
      <c r="G41" s="34"/>
      <c r="H41" s="35"/>
      <c r="I41" s="34"/>
      <c r="J41" s="34"/>
      <c r="K41" s="34"/>
      <c r="L41" s="34"/>
      <c r="M41" s="34"/>
      <c r="N41" s="34"/>
      <c r="O41" s="34"/>
      <c r="P41" s="36"/>
    </row>
    <row r="42" spans="1:16" s="68" customFormat="1" ht="13.5" thickBot="1">
      <c r="A42" s="67">
        <v>4</v>
      </c>
      <c r="B42" s="21" t="s">
        <v>341</v>
      </c>
      <c r="C42" s="227" t="s">
        <v>342</v>
      </c>
      <c r="D42" s="21" t="s">
        <v>53</v>
      </c>
      <c r="E42" s="22">
        <f>1101.6*0.102</f>
        <v>112.36319999999998</v>
      </c>
      <c r="F42" s="23"/>
      <c r="G42" s="34"/>
      <c r="H42" s="35"/>
      <c r="I42" s="34"/>
      <c r="J42" s="34"/>
      <c r="K42" s="34"/>
      <c r="L42" s="34"/>
      <c r="M42" s="34"/>
      <c r="N42" s="34"/>
      <c r="O42" s="34"/>
      <c r="P42" s="36"/>
    </row>
    <row r="43" spans="1:16">
      <c r="A43" s="69"/>
      <c r="B43" s="45"/>
      <c r="C43" s="452" t="s">
        <v>4</v>
      </c>
      <c r="D43" s="452"/>
      <c r="E43" s="452"/>
      <c r="F43" s="452"/>
      <c r="G43" s="452"/>
      <c r="H43" s="452"/>
      <c r="I43" s="452"/>
      <c r="J43" s="452"/>
      <c r="K43" s="452"/>
      <c r="L43" s="48"/>
      <c r="M43" s="48"/>
      <c r="N43" s="48"/>
      <c r="O43" s="48"/>
      <c r="P43" s="49"/>
    </row>
    <row r="44" spans="1:16">
      <c r="A44" s="55"/>
      <c r="C44" s="453" t="s">
        <v>42</v>
      </c>
      <c r="D44" s="453"/>
      <c r="E44" s="453"/>
      <c r="F44" s="453"/>
      <c r="G44" s="453"/>
      <c r="H44" s="453"/>
      <c r="I44" s="453"/>
      <c r="J44" s="453"/>
      <c r="K44" s="453"/>
      <c r="L44" s="57"/>
      <c r="M44" s="57"/>
      <c r="N44" s="58"/>
      <c r="O44" s="57"/>
      <c r="P44" s="59"/>
    </row>
    <row r="45" spans="1:16" ht="13.5" thickBot="1">
      <c r="A45" s="60"/>
      <c r="B45" s="61"/>
      <c r="C45" s="454" t="s">
        <v>28</v>
      </c>
      <c r="D45" s="454"/>
      <c r="E45" s="454"/>
      <c r="F45" s="454"/>
      <c r="G45" s="454"/>
      <c r="H45" s="454"/>
      <c r="I45" s="454"/>
      <c r="J45" s="454"/>
      <c r="K45" s="454"/>
      <c r="L45" s="62"/>
      <c r="M45" s="62"/>
      <c r="N45" s="62"/>
      <c r="O45" s="62"/>
      <c r="P45" s="63"/>
    </row>
    <row r="46" spans="1:16" s="38" customFormat="1">
      <c r="C46" s="39"/>
      <c r="D46" s="39"/>
      <c r="E46" s="160"/>
    </row>
    <row r="47" spans="1:16" s="38" customFormat="1">
      <c r="A47" s="436" t="s">
        <v>5</v>
      </c>
      <c r="B47" s="436"/>
      <c r="C47" s="64"/>
      <c r="D47" s="437"/>
      <c r="E47" s="435"/>
      <c r="G47" s="436" t="s">
        <v>29</v>
      </c>
      <c r="H47" s="436"/>
      <c r="I47" s="439"/>
      <c r="J47" s="439"/>
      <c r="K47" s="439"/>
      <c r="L47" s="439"/>
      <c r="M47" s="439"/>
      <c r="N47" s="438"/>
      <c r="O47" s="436"/>
    </row>
    <row r="48" spans="1:16" s="38" customFormat="1">
      <c r="C48" s="65" t="s">
        <v>30</v>
      </c>
      <c r="D48" s="39"/>
      <c r="E48" s="39"/>
      <c r="K48" s="65" t="s">
        <v>30</v>
      </c>
    </row>
    <row r="49" spans="1:8" s="38" customFormat="1">
      <c r="C49" s="39"/>
      <c r="D49" s="39"/>
      <c r="E49" s="39"/>
    </row>
    <row r="50" spans="1:8" s="38" customFormat="1">
      <c r="A50" s="436" t="s">
        <v>6</v>
      </c>
      <c r="B50" s="436"/>
      <c r="C50" s="39"/>
      <c r="D50" s="39"/>
      <c r="E50" s="39"/>
      <c r="G50" s="436" t="s">
        <v>6</v>
      </c>
      <c r="H50" s="436"/>
    </row>
    <row r="51" spans="1:8" s="38" customFormat="1">
      <c r="C51" s="39"/>
      <c r="D51" s="39"/>
      <c r="E51" s="39"/>
    </row>
    <row r="52" spans="1:8" s="38" customFormat="1">
      <c r="C52" s="39"/>
      <c r="D52" s="39"/>
      <c r="E52" s="39"/>
    </row>
    <row r="53" spans="1:8" s="38" customFormat="1">
      <c r="C53" s="39"/>
      <c r="D53" s="39"/>
      <c r="E53" s="39"/>
    </row>
    <row r="54" spans="1:8" s="38" customFormat="1">
      <c r="C54" s="39"/>
      <c r="D54" s="39"/>
      <c r="E54" s="39"/>
    </row>
    <row r="55" spans="1:8" s="38" customFormat="1">
      <c r="C55" s="39"/>
      <c r="D55" s="39"/>
      <c r="E55" s="39"/>
    </row>
    <row r="56" spans="1:8" s="38" customFormat="1">
      <c r="C56" s="39"/>
      <c r="D56" s="39"/>
      <c r="E56" s="39"/>
    </row>
    <row r="57" spans="1:8" s="38" customFormat="1">
      <c r="C57" s="39"/>
      <c r="D57" s="39"/>
      <c r="E57" s="39"/>
    </row>
    <row r="58" spans="1:8" s="38" customFormat="1">
      <c r="C58" s="39"/>
      <c r="D58" s="39"/>
      <c r="E58" s="39"/>
    </row>
    <row r="59" spans="1:8" s="38" customFormat="1">
      <c r="C59" s="39"/>
      <c r="D59" s="39"/>
      <c r="E59" s="39"/>
    </row>
    <row r="60" spans="1:8" s="38" customFormat="1">
      <c r="C60" s="39"/>
      <c r="D60" s="39"/>
      <c r="E60" s="39"/>
    </row>
    <row r="61" spans="1:8" s="38" customFormat="1">
      <c r="C61" s="39"/>
      <c r="D61" s="39"/>
      <c r="E61" s="39"/>
    </row>
    <row r="62" spans="1:8" s="38" customFormat="1">
      <c r="C62" s="39"/>
      <c r="D62" s="39"/>
      <c r="E62" s="39"/>
    </row>
    <row r="63" spans="1:8" s="38" customFormat="1">
      <c r="C63" s="39"/>
      <c r="D63" s="39"/>
      <c r="E63" s="39"/>
    </row>
    <row r="64" spans="1:8" s="38" customFormat="1">
      <c r="C64" s="39"/>
      <c r="D64" s="39"/>
      <c r="E64" s="39"/>
    </row>
    <row r="65" spans="3:5" s="38" customFormat="1">
      <c r="C65" s="39"/>
      <c r="D65" s="39"/>
      <c r="E65" s="39"/>
    </row>
    <row r="66" spans="3:5" s="38" customFormat="1">
      <c r="C66" s="39"/>
      <c r="D66" s="39"/>
      <c r="E66" s="39"/>
    </row>
    <row r="67" spans="3:5" s="38" customFormat="1">
      <c r="C67" s="39"/>
      <c r="D67" s="39"/>
      <c r="E67" s="39"/>
    </row>
    <row r="68" spans="3:5" s="38" customFormat="1">
      <c r="C68" s="39"/>
      <c r="D68" s="39"/>
      <c r="E68" s="39"/>
    </row>
    <row r="69" spans="3:5" s="38" customFormat="1">
      <c r="C69" s="39"/>
      <c r="D69" s="39"/>
      <c r="E69" s="39"/>
    </row>
    <row r="70" spans="3:5" s="38" customFormat="1">
      <c r="C70" s="39"/>
      <c r="D70" s="39"/>
      <c r="E70" s="39"/>
    </row>
    <row r="71" spans="3:5" s="38" customFormat="1">
      <c r="C71" s="39"/>
      <c r="D71" s="39"/>
      <c r="E71" s="39"/>
    </row>
    <row r="72" spans="3:5" s="38" customFormat="1">
      <c r="C72" s="39"/>
      <c r="D72" s="39"/>
      <c r="E72" s="39"/>
    </row>
    <row r="73" spans="3:5" s="38" customFormat="1">
      <c r="C73" s="39"/>
      <c r="D73" s="39"/>
      <c r="E73" s="39"/>
    </row>
    <row r="74" spans="3:5" s="38" customFormat="1">
      <c r="C74" s="39"/>
      <c r="D74" s="39"/>
      <c r="E74" s="39"/>
    </row>
    <row r="75" spans="3:5" s="38" customFormat="1">
      <c r="C75" s="39"/>
      <c r="D75" s="39"/>
      <c r="E75" s="39"/>
    </row>
    <row r="76" spans="3:5" s="38" customFormat="1">
      <c r="C76" s="39"/>
      <c r="D76" s="39"/>
      <c r="E76" s="39"/>
    </row>
    <row r="77" spans="3:5" s="38" customFormat="1">
      <c r="C77" s="39"/>
      <c r="D77" s="39"/>
      <c r="E77" s="39"/>
    </row>
    <row r="78" spans="3:5" s="38" customFormat="1">
      <c r="C78" s="39"/>
      <c r="D78" s="39"/>
      <c r="E78" s="39"/>
    </row>
    <row r="79" spans="3:5" s="38" customFormat="1">
      <c r="C79" s="39"/>
      <c r="D79" s="39"/>
      <c r="E79" s="39"/>
    </row>
    <row r="80" spans="3:5" s="38" customFormat="1">
      <c r="C80" s="39"/>
      <c r="D80" s="39"/>
      <c r="E80" s="39"/>
    </row>
    <row r="81" spans="3:5" s="38" customFormat="1">
      <c r="C81" s="39"/>
      <c r="D81" s="39"/>
      <c r="E81" s="39"/>
    </row>
    <row r="82" spans="3:5" s="38" customFormat="1">
      <c r="C82" s="39"/>
      <c r="D82" s="39"/>
      <c r="E82" s="39"/>
    </row>
    <row r="83" spans="3:5" s="38" customFormat="1">
      <c r="C83" s="39"/>
      <c r="D83" s="39"/>
      <c r="E83" s="39"/>
    </row>
    <row r="84" spans="3:5" s="38" customFormat="1">
      <c r="C84" s="39"/>
      <c r="D84" s="39"/>
      <c r="E84" s="39"/>
    </row>
    <row r="85" spans="3:5" s="38" customFormat="1">
      <c r="C85" s="39"/>
      <c r="D85" s="39"/>
      <c r="E85" s="39"/>
    </row>
    <row r="86" spans="3:5" s="38" customFormat="1">
      <c r="C86" s="39"/>
      <c r="D86" s="39"/>
      <c r="E86" s="39"/>
    </row>
    <row r="87" spans="3:5" s="38" customFormat="1">
      <c r="C87" s="39"/>
      <c r="D87" s="39"/>
      <c r="E87" s="39"/>
    </row>
    <row r="88" spans="3:5" s="38" customFormat="1">
      <c r="C88" s="39"/>
      <c r="D88" s="39"/>
      <c r="E88" s="39"/>
    </row>
    <row r="89" spans="3:5" s="38" customFormat="1">
      <c r="C89" s="39"/>
      <c r="D89" s="39"/>
      <c r="E89" s="39"/>
    </row>
    <row r="90" spans="3:5" s="38" customFormat="1">
      <c r="C90" s="39"/>
      <c r="D90" s="39"/>
      <c r="E90" s="39"/>
    </row>
    <row r="91" spans="3:5" s="38" customFormat="1">
      <c r="C91" s="39"/>
      <c r="D91" s="39"/>
      <c r="E91" s="39"/>
    </row>
    <row r="92" spans="3:5" s="38" customFormat="1">
      <c r="C92" s="39"/>
      <c r="D92" s="39"/>
      <c r="E92" s="39"/>
    </row>
    <row r="93" spans="3:5" s="38" customFormat="1">
      <c r="C93" s="39"/>
      <c r="D93" s="39"/>
      <c r="E93" s="39"/>
    </row>
    <row r="94" spans="3:5" s="38" customFormat="1">
      <c r="C94" s="39"/>
      <c r="D94" s="39"/>
      <c r="E94" s="39"/>
    </row>
    <row r="95" spans="3:5" s="38" customFormat="1">
      <c r="C95" s="39"/>
      <c r="D95" s="39"/>
      <c r="E95" s="39"/>
    </row>
    <row r="96" spans="3:5" s="38" customFormat="1">
      <c r="C96" s="39"/>
      <c r="D96" s="39"/>
      <c r="E96" s="39"/>
    </row>
    <row r="97" spans="3:5" s="38" customFormat="1">
      <c r="C97" s="39"/>
      <c r="D97" s="39"/>
      <c r="E97" s="39"/>
    </row>
    <row r="98" spans="3:5" s="38" customFormat="1">
      <c r="C98" s="39"/>
      <c r="D98" s="39"/>
      <c r="E98" s="39"/>
    </row>
    <row r="99" spans="3:5" s="38" customFormat="1">
      <c r="C99" s="39"/>
      <c r="D99" s="39"/>
      <c r="E99" s="39"/>
    </row>
    <row r="100" spans="3:5" s="38" customFormat="1">
      <c r="C100" s="39"/>
      <c r="D100" s="39"/>
      <c r="E100" s="39"/>
    </row>
    <row r="101" spans="3:5" s="38" customFormat="1">
      <c r="C101" s="39"/>
      <c r="D101" s="39"/>
      <c r="E101" s="39"/>
    </row>
    <row r="102" spans="3:5" s="38" customFormat="1">
      <c r="C102" s="39"/>
      <c r="D102" s="39"/>
      <c r="E102" s="39"/>
    </row>
    <row r="103" spans="3:5" s="38" customFormat="1">
      <c r="C103" s="39"/>
      <c r="D103" s="39"/>
      <c r="E103" s="39"/>
    </row>
    <row r="104" spans="3:5" s="38" customFormat="1">
      <c r="C104" s="39"/>
      <c r="D104" s="39"/>
      <c r="E104" s="39"/>
    </row>
    <row r="105" spans="3:5" s="38" customFormat="1">
      <c r="C105" s="39"/>
      <c r="D105" s="39"/>
      <c r="E105" s="39"/>
    </row>
    <row r="106" spans="3:5" s="38" customFormat="1">
      <c r="C106" s="39"/>
      <c r="D106" s="39"/>
      <c r="E106" s="39"/>
    </row>
    <row r="107" spans="3:5" s="38" customFormat="1">
      <c r="C107" s="39"/>
      <c r="D107" s="39"/>
      <c r="E107" s="39"/>
    </row>
    <row r="108" spans="3:5" s="38" customFormat="1">
      <c r="C108" s="39"/>
      <c r="D108" s="39"/>
      <c r="E108" s="39"/>
    </row>
    <row r="109" spans="3:5" s="38" customFormat="1">
      <c r="C109" s="39"/>
      <c r="D109" s="39"/>
      <c r="E109" s="39"/>
    </row>
    <row r="110" spans="3:5" s="38" customFormat="1">
      <c r="C110" s="39"/>
      <c r="D110" s="39"/>
      <c r="E110" s="39"/>
    </row>
    <row r="111" spans="3:5" s="38" customFormat="1">
      <c r="C111" s="39"/>
      <c r="D111" s="39"/>
      <c r="E111" s="39"/>
    </row>
    <row r="112" spans="3:5" s="38" customFormat="1">
      <c r="C112" s="39"/>
      <c r="D112" s="39"/>
      <c r="E112" s="39"/>
    </row>
    <row r="113" spans="3:5" s="38" customFormat="1">
      <c r="C113" s="39"/>
      <c r="D113" s="39"/>
      <c r="E113" s="39"/>
    </row>
    <row r="114" spans="3:5" s="38" customFormat="1">
      <c r="C114" s="39"/>
      <c r="D114" s="39"/>
      <c r="E114" s="39"/>
    </row>
    <row r="115" spans="3:5" s="38" customFormat="1">
      <c r="C115" s="39"/>
      <c r="D115" s="39"/>
      <c r="E115" s="39"/>
    </row>
    <row r="116" spans="3:5" s="38" customFormat="1">
      <c r="C116" s="39"/>
      <c r="D116" s="39"/>
      <c r="E116" s="39"/>
    </row>
    <row r="117" spans="3:5" s="38" customFormat="1">
      <c r="C117" s="39"/>
      <c r="D117" s="39"/>
      <c r="E117" s="39"/>
    </row>
    <row r="118" spans="3:5" s="38" customFormat="1">
      <c r="C118" s="39"/>
      <c r="D118" s="39"/>
      <c r="E118" s="39"/>
    </row>
    <row r="119" spans="3:5" s="38" customFormat="1">
      <c r="C119" s="39"/>
      <c r="D119" s="39"/>
      <c r="E119" s="39"/>
    </row>
    <row r="120" spans="3:5" s="38" customFormat="1">
      <c r="C120" s="39"/>
      <c r="D120" s="39"/>
      <c r="E120" s="39"/>
    </row>
    <row r="121" spans="3:5" s="38" customFormat="1">
      <c r="C121" s="39"/>
      <c r="D121" s="39"/>
      <c r="E121" s="39"/>
    </row>
    <row r="122" spans="3:5" s="38" customFormat="1">
      <c r="C122" s="39"/>
      <c r="D122" s="39"/>
      <c r="E122" s="39"/>
    </row>
    <row r="123" spans="3:5" s="38" customFormat="1">
      <c r="C123" s="39"/>
      <c r="D123" s="39"/>
      <c r="E123" s="39"/>
    </row>
    <row r="124" spans="3:5" s="38" customFormat="1">
      <c r="C124" s="39"/>
      <c r="D124" s="39"/>
      <c r="E124" s="39"/>
    </row>
    <row r="125" spans="3:5" s="38" customFormat="1">
      <c r="C125" s="39"/>
      <c r="D125" s="39"/>
      <c r="E125" s="39"/>
    </row>
    <row r="126" spans="3:5" s="38" customFormat="1">
      <c r="C126" s="39"/>
      <c r="D126" s="39"/>
      <c r="E126" s="39"/>
    </row>
    <row r="127" spans="3:5" s="38" customFormat="1">
      <c r="C127" s="39"/>
      <c r="D127" s="39"/>
      <c r="E127" s="39"/>
    </row>
    <row r="128" spans="3:5" s="38" customFormat="1">
      <c r="C128" s="39"/>
      <c r="D128" s="39"/>
      <c r="E128" s="39"/>
    </row>
    <row r="129" spans="3:5" s="38" customFormat="1">
      <c r="C129" s="39"/>
      <c r="D129" s="39"/>
      <c r="E129" s="39"/>
    </row>
    <row r="130" spans="3:5" s="38" customFormat="1">
      <c r="C130" s="39"/>
      <c r="D130" s="39"/>
      <c r="E130" s="39"/>
    </row>
    <row r="131" spans="3:5" s="38" customFormat="1">
      <c r="C131" s="39"/>
      <c r="D131" s="39"/>
      <c r="E131" s="39"/>
    </row>
    <row r="132" spans="3:5" s="38" customFormat="1">
      <c r="C132" s="39"/>
      <c r="D132" s="39"/>
      <c r="E132" s="39"/>
    </row>
    <row r="133" spans="3:5" s="38" customFormat="1">
      <c r="C133" s="39"/>
      <c r="D133" s="39"/>
      <c r="E133" s="39"/>
    </row>
    <row r="134" spans="3:5" s="38" customFormat="1">
      <c r="C134" s="39"/>
      <c r="D134" s="39"/>
      <c r="E134" s="39"/>
    </row>
    <row r="135" spans="3:5" s="38" customFormat="1">
      <c r="C135" s="39"/>
      <c r="D135" s="39"/>
      <c r="E135" s="39"/>
    </row>
    <row r="136" spans="3:5" s="38" customFormat="1">
      <c r="C136" s="39"/>
      <c r="D136" s="39"/>
      <c r="E136" s="39"/>
    </row>
    <row r="137" spans="3:5" s="38" customFormat="1">
      <c r="C137" s="39"/>
      <c r="D137" s="39"/>
      <c r="E137" s="39"/>
    </row>
    <row r="138" spans="3:5" s="38" customFormat="1">
      <c r="C138" s="39"/>
      <c r="D138" s="39"/>
      <c r="E138" s="39"/>
    </row>
    <row r="139" spans="3:5" s="38" customFormat="1">
      <c r="C139" s="39"/>
      <c r="D139" s="39"/>
      <c r="E139" s="39"/>
    </row>
    <row r="140" spans="3:5" s="38" customFormat="1">
      <c r="C140" s="39"/>
      <c r="D140" s="39"/>
      <c r="E140" s="39"/>
    </row>
    <row r="141" spans="3:5" s="38" customFormat="1">
      <c r="C141" s="39"/>
      <c r="D141" s="39"/>
      <c r="E141" s="39"/>
    </row>
    <row r="142" spans="3:5" s="38" customFormat="1">
      <c r="C142" s="39"/>
      <c r="D142" s="39"/>
      <c r="E142" s="39"/>
    </row>
    <row r="143" spans="3:5" s="38" customFormat="1">
      <c r="C143" s="39"/>
      <c r="D143" s="39"/>
      <c r="E143" s="39"/>
    </row>
    <row r="144" spans="3:5" s="38" customFormat="1">
      <c r="C144" s="39"/>
      <c r="D144" s="39"/>
      <c r="E144" s="39"/>
    </row>
    <row r="145" spans="3:5" s="38" customFormat="1">
      <c r="C145" s="39"/>
      <c r="D145" s="39"/>
      <c r="E145" s="39"/>
    </row>
    <row r="146" spans="3:5" s="38" customFormat="1">
      <c r="C146" s="39"/>
      <c r="D146" s="39"/>
      <c r="E146" s="39"/>
    </row>
    <row r="147" spans="3:5" s="38" customFormat="1">
      <c r="C147" s="39"/>
      <c r="D147" s="39"/>
      <c r="E147" s="39"/>
    </row>
    <row r="148" spans="3:5" s="38" customFormat="1">
      <c r="C148" s="39"/>
      <c r="D148" s="39"/>
      <c r="E148" s="39"/>
    </row>
    <row r="149" spans="3:5" s="38" customFormat="1">
      <c r="C149" s="39"/>
      <c r="D149" s="39"/>
      <c r="E149" s="39"/>
    </row>
    <row r="150" spans="3:5" s="38" customFormat="1">
      <c r="C150" s="39"/>
      <c r="D150" s="39"/>
      <c r="E150" s="39"/>
    </row>
    <row r="151" spans="3:5" s="38" customFormat="1">
      <c r="C151" s="39"/>
      <c r="D151" s="39"/>
      <c r="E151" s="39"/>
    </row>
    <row r="152" spans="3:5" s="38" customFormat="1">
      <c r="C152" s="39"/>
      <c r="D152" s="39"/>
      <c r="E152" s="39"/>
    </row>
    <row r="153" spans="3:5" s="38" customFormat="1">
      <c r="C153" s="39"/>
      <c r="D153" s="39"/>
      <c r="E153" s="39"/>
    </row>
    <row r="154" spans="3:5" s="38" customFormat="1">
      <c r="C154" s="39"/>
      <c r="D154" s="39"/>
      <c r="E154" s="39"/>
    </row>
    <row r="155" spans="3:5" s="38" customFormat="1">
      <c r="C155" s="39"/>
      <c r="D155" s="39"/>
      <c r="E155" s="39"/>
    </row>
    <row r="156" spans="3:5" s="38" customFormat="1">
      <c r="C156" s="39"/>
      <c r="D156" s="39"/>
      <c r="E156" s="39"/>
    </row>
    <row r="157" spans="3:5" s="38" customFormat="1">
      <c r="C157" s="39"/>
      <c r="D157" s="39"/>
      <c r="E157" s="39"/>
    </row>
    <row r="158" spans="3:5" s="38" customFormat="1">
      <c r="C158" s="39"/>
      <c r="D158" s="39"/>
      <c r="E158" s="39"/>
    </row>
    <row r="159" spans="3:5" s="38" customFormat="1">
      <c r="C159" s="39"/>
      <c r="D159" s="39"/>
      <c r="E159" s="39"/>
    </row>
    <row r="160" spans="3:5" s="38" customFormat="1">
      <c r="C160" s="39"/>
      <c r="D160" s="39"/>
      <c r="E160" s="39"/>
    </row>
    <row r="161" spans="3:5" s="38" customFormat="1">
      <c r="C161" s="39"/>
      <c r="D161" s="39"/>
      <c r="E161" s="39"/>
    </row>
    <row r="162" spans="3:5" s="38" customFormat="1">
      <c r="C162" s="39"/>
      <c r="D162" s="39"/>
      <c r="E162" s="39"/>
    </row>
    <row r="163" spans="3:5" s="38" customFormat="1">
      <c r="C163" s="39"/>
      <c r="D163" s="39"/>
      <c r="E163" s="39"/>
    </row>
    <row r="164" spans="3:5" s="38" customFormat="1">
      <c r="C164" s="39"/>
      <c r="D164" s="39"/>
      <c r="E164" s="39"/>
    </row>
    <row r="165" spans="3:5" s="38" customFormat="1">
      <c r="C165" s="39"/>
      <c r="D165" s="39"/>
      <c r="E165" s="39"/>
    </row>
    <row r="166" spans="3:5" s="38" customFormat="1">
      <c r="C166" s="39"/>
      <c r="D166" s="39"/>
      <c r="E166" s="39"/>
    </row>
    <row r="167" spans="3:5" s="38" customFormat="1">
      <c r="C167" s="39"/>
      <c r="D167" s="39"/>
      <c r="E167" s="39"/>
    </row>
    <row r="168" spans="3:5" s="38" customFormat="1">
      <c r="C168" s="39"/>
      <c r="D168" s="39"/>
      <c r="E168" s="39"/>
    </row>
    <row r="169" spans="3:5" s="38" customFormat="1">
      <c r="C169" s="39"/>
      <c r="D169" s="39"/>
      <c r="E169" s="39"/>
    </row>
    <row r="170" spans="3:5" s="38" customFormat="1">
      <c r="C170" s="39"/>
      <c r="D170" s="39"/>
      <c r="E170" s="39"/>
    </row>
    <row r="171" spans="3:5" s="38" customFormat="1">
      <c r="C171" s="39"/>
      <c r="D171" s="39"/>
      <c r="E171" s="39"/>
    </row>
    <row r="172" spans="3:5" s="38" customFormat="1">
      <c r="C172" s="39"/>
      <c r="D172" s="39"/>
      <c r="E172" s="39"/>
    </row>
    <row r="173" spans="3:5" s="38" customFormat="1">
      <c r="C173" s="39"/>
      <c r="D173" s="39"/>
      <c r="E173" s="39"/>
    </row>
    <row r="174" spans="3:5" s="38" customFormat="1">
      <c r="C174" s="39"/>
      <c r="D174" s="39"/>
      <c r="E174" s="39"/>
    </row>
    <row r="175" spans="3:5" s="38" customFormat="1">
      <c r="C175" s="39"/>
      <c r="D175" s="39"/>
      <c r="E175" s="39"/>
    </row>
    <row r="176" spans="3:5" s="38" customFormat="1">
      <c r="C176" s="39"/>
      <c r="D176" s="39"/>
      <c r="E176" s="39"/>
    </row>
    <row r="177" spans="3:5" s="38" customFormat="1">
      <c r="C177" s="39"/>
      <c r="D177" s="39"/>
      <c r="E177" s="39"/>
    </row>
    <row r="178" spans="3:5" s="38" customFormat="1">
      <c r="C178" s="39"/>
      <c r="D178" s="39"/>
      <c r="E178" s="39"/>
    </row>
    <row r="179" spans="3:5" s="38" customFormat="1">
      <c r="C179" s="39"/>
      <c r="D179" s="39"/>
      <c r="E179" s="39"/>
    </row>
    <row r="180" spans="3:5" s="38" customFormat="1">
      <c r="C180" s="39"/>
      <c r="D180" s="39"/>
      <c r="E180" s="39"/>
    </row>
    <row r="181" spans="3:5" s="38" customFormat="1">
      <c r="C181" s="39"/>
      <c r="D181" s="39"/>
      <c r="E181" s="39"/>
    </row>
    <row r="182" spans="3:5" s="38" customFormat="1">
      <c r="C182" s="39"/>
      <c r="D182" s="39"/>
      <c r="E182" s="39"/>
    </row>
    <row r="183" spans="3:5" s="38" customFormat="1">
      <c r="C183" s="39"/>
      <c r="D183" s="39"/>
      <c r="E183" s="39"/>
    </row>
    <row r="184" spans="3:5" s="38" customFormat="1">
      <c r="C184" s="39"/>
      <c r="D184" s="39"/>
      <c r="E184" s="39"/>
    </row>
    <row r="185" spans="3:5" s="38" customFormat="1">
      <c r="C185" s="39"/>
      <c r="D185" s="39"/>
      <c r="E185" s="39"/>
    </row>
    <row r="186" spans="3:5" s="38" customFormat="1">
      <c r="C186" s="39"/>
      <c r="D186" s="39"/>
      <c r="E186" s="39"/>
    </row>
    <row r="187" spans="3:5" s="38" customFormat="1">
      <c r="C187" s="39"/>
      <c r="D187" s="39"/>
      <c r="E187" s="39"/>
    </row>
    <row r="188" spans="3:5" s="38" customFormat="1">
      <c r="C188" s="39"/>
      <c r="D188" s="39"/>
      <c r="E188" s="39"/>
    </row>
    <row r="189" spans="3:5" s="38" customFormat="1">
      <c r="C189" s="39"/>
      <c r="D189" s="39"/>
      <c r="E189" s="39"/>
    </row>
    <row r="190" spans="3:5" s="38" customFormat="1">
      <c r="C190" s="39"/>
      <c r="D190" s="39"/>
      <c r="E190" s="39"/>
    </row>
    <row r="191" spans="3:5" s="38" customFormat="1">
      <c r="C191" s="39"/>
      <c r="D191" s="39"/>
      <c r="E191" s="39"/>
    </row>
    <row r="192" spans="3:5" s="38" customFormat="1">
      <c r="C192" s="39"/>
      <c r="D192" s="39"/>
      <c r="E192" s="39"/>
    </row>
    <row r="193" spans="3:5" s="38" customFormat="1">
      <c r="C193" s="39"/>
      <c r="D193" s="39"/>
      <c r="E193" s="39"/>
    </row>
    <row r="194" spans="3:5" s="38" customFormat="1">
      <c r="C194" s="39"/>
      <c r="D194" s="39"/>
      <c r="E194" s="39"/>
    </row>
    <row r="195" spans="3:5" s="38" customFormat="1">
      <c r="C195" s="39"/>
      <c r="D195" s="39"/>
      <c r="E195" s="39"/>
    </row>
    <row r="196" spans="3:5" s="38" customFormat="1">
      <c r="C196" s="39"/>
      <c r="D196" s="39"/>
      <c r="E196" s="39"/>
    </row>
    <row r="197" spans="3:5" s="38" customFormat="1">
      <c r="C197" s="39"/>
      <c r="D197" s="39"/>
      <c r="E197" s="39"/>
    </row>
    <row r="198" spans="3:5" s="38" customFormat="1">
      <c r="C198" s="39"/>
      <c r="D198" s="39"/>
      <c r="E198" s="39"/>
    </row>
    <row r="199" spans="3:5" s="38" customFormat="1">
      <c r="C199" s="39"/>
      <c r="D199" s="39"/>
      <c r="E199" s="39"/>
    </row>
    <row r="200" spans="3:5" s="38" customFormat="1">
      <c r="C200" s="39"/>
      <c r="D200" s="39"/>
      <c r="E200" s="39"/>
    </row>
    <row r="201" spans="3:5" s="38" customFormat="1">
      <c r="C201" s="39"/>
      <c r="D201" s="39"/>
      <c r="E201" s="39"/>
    </row>
    <row r="202" spans="3:5" s="38" customFormat="1">
      <c r="C202" s="39"/>
      <c r="D202" s="39"/>
      <c r="E202" s="39"/>
    </row>
    <row r="203" spans="3:5" s="38" customFormat="1">
      <c r="C203" s="39"/>
      <c r="D203" s="39"/>
      <c r="E203" s="39"/>
    </row>
    <row r="204" spans="3:5" s="38" customFormat="1">
      <c r="C204" s="39"/>
      <c r="D204" s="39"/>
      <c r="E204" s="39"/>
    </row>
    <row r="205" spans="3:5" s="38" customFormat="1">
      <c r="C205" s="39"/>
      <c r="D205" s="39"/>
      <c r="E205" s="39"/>
    </row>
    <row r="206" spans="3:5" s="38" customFormat="1">
      <c r="C206" s="39"/>
      <c r="D206" s="39"/>
      <c r="E206" s="39"/>
    </row>
    <row r="207" spans="3:5" s="38" customFormat="1">
      <c r="C207" s="39"/>
      <c r="D207" s="39"/>
      <c r="E207" s="39"/>
    </row>
    <row r="208" spans="3:5" s="38" customFormat="1">
      <c r="C208" s="39"/>
      <c r="D208" s="39"/>
      <c r="E208" s="39"/>
    </row>
    <row r="209" spans="3:5" s="38" customFormat="1">
      <c r="C209" s="39"/>
      <c r="D209" s="39"/>
      <c r="E209" s="39"/>
    </row>
    <row r="210" spans="3:5" s="38" customFormat="1">
      <c r="C210" s="39"/>
      <c r="D210" s="39"/>
      <c r="E210" s="39"/>
    </row>
    <row r="211" spans="3:5" s="38" customFormat="1">
      <c r="C211" s="39"/>
      <c r="D211" s="39"/>
      <c r="E211" s="39"/>
    </row>
    <row r="212" spans="3:5" s="38" customFormat="1">
      <c r="C212" s="39"/>
      <c r="D212" s="39"/>
      <c r="E212" s="39"/>
    </row>
    <row r="213" spans="3:5" s="38" customFormat="1">
      <c r="C213" s="39"/>
      <c r="D213" s="39"/>
      <c r="E213" s="39"/>
    </row>
    <row r="214" spans="3:5" s="38" customFormat="1">
      <c r="C214" s="39"/>
      <c r="D214" s="39"/>
      <c r="E214" s="39"/>
    </row>
    <row r="215" spans="3:5" s="38" customFormat="1">
      <c r="C215" s="39"/>
      <c r="D215" s="39"/>
      <c r="E215" s="39"/>
    </row>
    <row r="216" spans="3:5" s="38" customFormat="1">
      <c r="C216" s="39"/>
      <c r="D216" s="39"/>
      <c r="E216" s="39"/>
    </row>
    <row r="217" spans="3:5" s="38" customFormat="1">
      <c r="C217" s="39"/>
      <c r="D217" s="39"/>
      <c r="E217" s="39"/>
    </row>
    <row r="218" spans="3:5" s="38" customFormat="1">
      <c r="C218" s="39"/>
      <c r="D218" s="39"/>
      <c r="E218" s="39"/>
    </row>
    <row r="219" spans="3:5" s="38" customFormat="1">
      <c r="C219" s="39"/>
      <c r="D219" s="39"/>
      <c r="E219" s="39"/>
    </row>
    <row r="220" spans="3:5" s="38" customFormat="1">
      <c r="C220" s="39"/>
      <c r="D220" s="39"/>
      <c r="E220" s="39"/>
    </row>
    <row r="221" spans="3:5" s="38" customFormat="1">
      <c r="C221" s="39"/>
      <c r="D221" s="39"/>
      <c r="E221" s="39"/>
    </row>
    <row r="222" spans="3:5" s="38" customFormat="1">
      <c r="C222" s="39"/>
      <c r="D222" s="39"/>
      <c r="E222" s="39"/>
    </row>
    <row r="223" spans="3:5" s="38" customFormat="1">
      <c r="C223" s="39"/>
      <c r="D223" s="39"/>
      <c r="E223" s="39"/>
    </row>
    <row r="224" spans="3:5" s="38" customFormat="1">
      <c r="C224" s="39"/>
      <c r="D224" s="39"/>
      <c r="E224" s="39"/>
    </row>
    <row r="225" spans="3:5" s="38" customFormat="1">
      <c r="C225" s="39"/>
      <c r="D225" s="39"/>
      <c r="E225" s="39"/>
    </row>
    <row r="226" spans="3:5" s="38" customFormat="1">
      <c r="C226" s="39"/>
      <c r="D226" s="39"/>
      <c r="E226" s="39"/>
    </row>
    <row r="227" spans="3:5" s="38" customFormat="1">
      <c r="C227" s="39"/>
      <c r="D227" s="39"/>
      <c r="E227" s="39"/>
    </row>
    <row r="228" spans="3:5" s="38" customFormat="1">
      <c r="C228" s="39"/>
      <c r="D228" s="39"/>
      <c r="E228" s="39"/>
    </row>
    <row r="229" spans="3:5" s="38" customFormat="1">
      <c r="C229" s="39"/>
      <c r="D229" s="39"/>
      <c r="E229" s="39"/>
    </row>
    <row r="230" spans="3:5" s="38" customFormat="1">
      <c r="C230" s="39"/>
      <c r="D230" s="39"/>
      <c r="E230" s="39"/>
    </row>
    <row r="231" spans="3:5" s="38" customFormat="1">
      <c r="C231" s="39"/>
      <c r="D231" s="39"/>
      <c r="E231" s="39"/>
    </row>
    <row r="232" spans="3:5" s="38" customFormat="1">
      <c r="C232" s="39"/>
      <c r="D232" s="39"/>
      <c r="E232" s="39"/>
    </row>
    <row r="233" spans="3:5" s="38" customFormat="1">
      <c r="C233" s="39"/>
      <c r="D233" s="39"/>
      <c r="E233" s="39"/>
    </row>
    <row r="234" spans="3:5" s="38" customFormat="1">
      <c r="C234" s="39"/>
      <c r="D234" s="39"/>
      <c r="E234" s="39"/>
    </row>
    <row r="235" spans="3:5" s="38" customFormat="1">
      <c r="C235" s="39"/>
      <c r="D235" s="39"/>
      <c r="E235" s="39"/>
    </row>
    <row r="236" spans="3:5" s="38" customFormat="1">
      <c r="C236" s="39"/>
      <c r="D236" s="39"/>
      <c r="E236" s="39"/>
    </row>
    <row r="237" spans="3:5" s="38" customFormat="1">
      <c r="C237" s="39"/>
      <c r="D237" s="39"/>
      <c r="E237" s="39"/>
    </row>
    <row r="238" spans="3:5" s="38" customFormat="1">
      <c r="C238" s="39"/>
      <c r="D238" s="39"/>
      <c r="E238" s="39"/>
    </row>
    <row r="239" spans="3:5" s="38" customFormat="1">
      <c r="C239" s="39"/>
      <c r="D239" s="39"/>
      <c r="E239" s="39"/>
    </row>
    <row r="240" spans="3:5" s="38" customFormat="1">
      <c r="C240" s="39"/>
      <c r="D240" s="39"/>
      <c r="E240" s="39"/>
    </row>
    <row r="241" spans="3:5" s="38" customFormat="1">
      <c r="C241" s="39"/>
      <c r="D241" s="39"/>
      <c r="E241" s="39"/>
    </row>
    <row r="242" spans="3:5" s="38" customFormat="1">
      <c r="C242" s="39"/>
      <c r="D242" s="39"/>
      <c r="E242" s="39"/>
    </row>
    <row r="243" spans="3:5" s="38" customFormat="1">
      <c r="C243" s="39"/>
      <c r="D243" s="39"/>
      <c r="E243" s="39"/>
    </row>
    <row r="244" spans="3:5" s="38" customFormat="1">
      <c r="C244" s="39"/>
      <c r="D244" s="39"/>
      <c r="E244" s="39"/>
    </row>
    <row r="245" spans="3:5" s="38" customFormat="1">
      <c r="C245" s="39"/>
      <c r="D245" s="39"/>
      <c r="E245" s="39"/>
    </row>
    <row r="246" spans="3:5" s="38" customFormat="1">
      <c r="C246" s="39"/>
      <c r="D246" s="39"/>
      <c r="E246" s="39"/>
    </row>
    <row r="247" spans="3:5" s="38" customFormat="1">
      <c r="C247" s="39"/>
      <c r="D247" s="39"/>
      <c r="E247" s="39"/>
    </row>
    <row r="248" spans="3:5" s="38" customFormat="1">
      <c r="C248" s="39"/>
      <c r="D248" s="39"/>
      <c r="E248" s="39"/>
    </row>
    <row r="249" spans="3:5" s="38" customFormat="1">
      <c r="C249" s="39"/>
      <c r="D249" s="39"/>
      <c r="E249" s="39"/>
    </row>
    <row r="250" spans="3:5" s="38" customFormat="1">
      <c r="C250" s="39"/>
      <c r="D250" s="39"/>
      <c r="E250" s="39"/>
    </row>
    <row r="251" spans="3:5" s="38" customFormat="1">
      <c r="C251" s="39"/>
      <c r="D251" s="39"/>
      <c r="E251" s="39"/>
    </row>
    <row r="252" spans="3:5" s="38" customFormat="1">
      <c r="C252" s="39"/>
      <c r="D252" s="39"/>
      <c r="E252" s="39"/>
    </row>
    <row r="253" spans="3:5" s="38" customFormat="1">
      <c r="C253" s="39"/>
      <c r="D253" s="39"/>
      <c r="E253" s="39"/>
    </row>
    <row r="254" spans="3:5" s="38" customFormat="1">
      <c r="C254" s="39"/>
      <c r="D254" s="39"/>
      <c r="E254" s="39"/>
    </row>
    <row r="255" spans="3:5" s="38" customFormat="1">
      <c r="C255" s="39"/>
      <c r="D255" s="39"/>
      <c r="E255" s="39"/>
    </row>
    <row r="256" spans="3:5" s="38" customFormat="1">
      <c r="C256" s="39"/>
      <c r="D256" s="39"/>
      <c r="E256" s="39"/>
    </row>
    <row r="257" spans="3:5" s="38" customFormat="1">
      <c r="C257" s="39"/>
      <c r="D257" s="39"/>
      <c r="E257" s="39"/>
    </row>
    <row r="258" spans="3:5" s="38" customFormat="1">
      <c r="C258" s="39"/>
      <c r="D258" s="39"/>
      <c r="E258" s="39"/>
    </row>
    <row r="259" spans="3:5" s="38" customFormat="1">
      <c r="C259" s="39"/>
      <c r="D259" s="39"/>
      <c r="E259" s="39"/>
    </row>
    <row r="260" spans="3:5" s="38" customFormat="1">
      <c r="C260" s="39"/>
      <c r="D260" s="39"/>
      <c r="E260" s="39"/>
    </row>
    <row r="261" spans="3:5" s="38" customFormat="1">
      <c r="C261" s="39"/>
      <c r="D261" s="39"/>
      <c r="E261" s="39"/>
    </row>
    <row r="262" spans="3:5" s="38" customFormat="1">
      <c r="C262" s="39"/>
      <c r="D262" s="39"/>
      <c r="E262" s="39"/>
    </row>
    <row r="263" spans="3:5" s="38" customFormat="1">
      <c r="C263" s="39"/>
      <c r="D263" s="39"/>
      <c r="E263" s="39"/>
    </row>
    <row r="264" spans="3:5" s="38" customFormat="1">
      <c r="C264" s="39"/>
      <c r="D264" s="39"/>
      <c r="E264" s="39"/>
    </row>
    <row r="265" spans="3:5" s="38" customFormat="1">
      <c r="C265" s="39"/>
      <c r="D265" s="39"/>
      <c r="E265" s="39"/>
    </row>
    <row r="266" spans="3:5" s="38" customFormat="1">
      <c r="C266" s="39"/>
      <c r="D266" s="39"/>
      <c r="E266" s="39"/>
    </row>
    <row r="267" spans="3:5" s="38" customFormat="1">
      <c r="C267" s="39"/>
      <c r="D267" s="39"/>
      <c r="E267" s="39"/>
    </row>
    <row r="268" spans="3:5" s="38" customFormat="1">
      <c r="C268" s="39"/>
      <c r="D268" s="39"/>
      <c r="E268" s="39"/>
    </row>
    <row r="269" spans="3:5" s="38" customFormat="1">
      <c r="C269" s="39"/>
      <c r="D269" s="39"/>
      <c r="E269" s="39"/>
    </row>
    <row r="270" spans="3:5" s="38" customFormat="1">
      <c r="C270" s="39"/>
      <c r="D270" s="39"/>
      <c r="E270" s="39"/>
    </row>
    <row r="271" spans="3:5" s="38" customFormat="1">
      <c r="C271" s="39"/>
      <c r="D271" s="39"/>
      <c r="E271" s="39"/>
    </row>
    <row r="272" spans="3:5" s="38" customFormat="1">
      <c r="C272" s="39"/>
      <c r="D272" s="39"/>
      <c r="E272" s="39"/>
    </row>
    <row r="273" spans="3:5" s="38" customFormat="1">
      <c r="C273" s="39"/>
      <c r="D273" s="39"/>
      <c r="E273" s="39"/>
    </row>
    <row r="274" spans="3:5" s="38" customFormat="1">
      <c r="C274" s="39"/>
      <c r="D274" s="39"/>
      <c r="E274" s="39"/>
    </row>
    <row r="275" spans="3:5" s="38" customFormat="1">
      <c r="C275" s="39"/>
      <c r="D275" s="39"/>
      <c r="E275" s="39"/>
    </row>
    <row r="276" spans="3:5" s="38" customFormat="1">
      <c r="C276" s="39"/>
      <c r="D276" s="39"/>
      <c r="E276" s="39"/>
    </row>
    <row r="277" spans="3:5" s="38" customFormat="1">
      <c r="C277" s="39"/>
      <c r="D277" s="39"/>
      <c r="E277" s="39"/>
    </row>
    <row r="278" spans="3:5" s="38" customFormat="1">
      <c r="C278" s="39"/>
      <c r="D278" s="39"/>
      <c r="E278" s="39"/>
    </row>
    <row r="279" spans="3:5" s="38" customFormat="1">
      <c r="C279" s="39"/>
      <c r="D279" s="39"/>
      <c r="E279" s="39"/>
    </row>
    <row r="280" spans="3:5" s="38" customFormat="1">
      <c r="C280" s="39"/>
      <c r="D280" s="39"/>
      <c r="E280" s="39"/>
    </row>
    <row r="281" spans="3:5" s="38" customFormat="1">
      <c r="C281" s="39"/>
      <c r="D281" s="39"/>
      <c r="E281" s="39"/>
    </row>
    <row r="282" spans="3:5" s="38" customFormat="1">
      <c r="C282" s="39"/>
      <c r="D282" s="39"/>
      <c r="E282" s="39"/>
    </row>
    <row r="283" spans="3:5" s="38" customFormat="1">
      <c r="C283" s="39"/>
      <c r="D283" s="39"/>
      <c r="E283" s="39"/>
    </row>
    <row r="284" spans="3:5" s="38" customFormat="1">
      <c r="C284" s="39"/>
      <c r="D284" s="39"/>
      <c r="E284" s="39"/>
    </row>
    <row r="285" spans="3:5" s="38" customFormat="1">
      <c r="C285" s="39"/>
      <c r="D285" s="39"/>
      <c r="E285" s="39"/>
    </row>
    <row r="286" spans="3:5" s="38" customFormat="1">
      <c r="C286" s="39"/>
      <c r="D286" s="39"/>
      <c r="E286" s="39"/>
    </row>
    <row r="287" spans="3:5" s="38" customFormat="1">
      <c r="C287" s="39"/>
      <c r="D287" s="39"/>
      <c r="E287" s="39"/>
    </row>
    <row r="288" spans="3:5" s="38" customFormat="1">
      <c r="C288" s="39"/>
      <c r="D288" s="39"/>
      <c r="E288" s="39"/>
    </row>
    <row r="289" spans="3:5" s="38" customFormat="1">
      <c r="C289" s="39"/>
      <c r="D289" s="39"/>
      <c r="E289" s="39"/>
    </row>
    <row r="290" spans="3:5" s="38" customFormat="1">
      <c r="C290" s="39"/>
      <c r="D290" s="39"/>
      <c r="E290" s="39"/>
    </row>
    <row r="291" spans="3:5" s="38" customFormat="1">
      <c r="C291" s="39"/>
      <c r="D291" s="39"/>
      <c r="E291" s="39"/>
    </row>
    <row r="292" spans="3:5" s="38" customFormat="1">
      <c r="C292" s="39"/>
      <c r="D292" s="39"/>
      <c r="E292" s="39"/>
    </row>
    <row r="293" spans="3:5" s="38" customFormat="1">
      <c r="C293" s="39"/>
      <c r="D293" s="39"/>
      <c r="E293" s="39"/>
    </row>
    <row r="294" spans="3:5" s="38" customFormat="1">
      <c r="C294" s="39"/>
      <c r="D294" s="39"/>
      <c r="E294" s="39"/>
    </row>
    <row r="295" spans="3:5" s="38" customFormat="1">
      <c r="C295" s="39"/>
      <c r="D295" s="39"/>
      <c r="E295" s="39"/>
    </row>
    <row r="296" spans="3:5" s="38" customFormat="1">
      <c r="C296" s="39"/>
      <c r="D296" s="39"/>
      <c r="E296" s="39"/>
    </row>
    <row r="297" spans="3:5" s="38" customFormat="1">
      <c r="C297" s="39"/>
      <c r="D297" s="39"/>
      <c r="E297" s="39"/>
    </row>
    <row r="298" spans="3:5" s="38" customFormat="1">
      <c r="C298" s="39"/>
      <c r="D298" s="39"/>
      <c r="E298" s="39"/>
    </row>
    <row r="299" spans="3:5" s="38" customFormat="1">
      <c r="C299" s="39"/>
      <c r="D299" s="39"/>
      <c r="E299" s="39"/>
    </row>
    <row r="300" spans="3:5" s="38" customFormat="1">
      <c r="C300" s="39"/>
      <c r="D300" s="39"/>
      <c r="E300" s="39"/>
    </row>
    <row r="301" spans="3:5" s="38" customFormat="1">
      <c r="C301" s="39"/>
      <c r="D301" s="39"/>
      <c r="E301" s="39"/>
    </row>
    <row r="302" spans="3:5" s="38" customFormat="1">
      <c r="C302" s="39"/>
      <c r="D302" s="39"/>
      <c r="E302" s="39"/>
    </row>
    <row r="303" spans="3:5" s="38" customFormat="1">
      <c r="C303" s="39"/>
      <c r="D303" s="39"/>
      <c r="E303" s="39"/>
    </row>
    <row r="304" spans="3:5" s="38" customFormat="1">
      <c r="C304" s="39"/>
      <c r="D304" s="39"/>
      <c r="E304" s="39"/>
    </row>
    <row r="305" spans="3:5" s="38" customFormat="1">
      <c r="C305" s="39"/>
      <c r="D305" s="39"/>
      <c r="E305" s="39"/>
    </row>
    <row r="306" spans="3:5" s="38" customFormat="1">
      <c r="C306" s="39"/>
      <c r="D306" s="39"/>
      <c r="E306" s="39"/>
    </row>
    <row r="307" spans="3:5" s="38" customFormat="1">
      <c r="C307" s="39"/>
      <c r="D307" s="39"/>
      <c r="E307" s="39"/>
    </row>
    <row r="308" spans="3:5" s="38" customFormat="1">
      <c r="C308" s="39"/>
      <c r="D308" s="39"/>
      <c r="E308" s="39"/>
    </row>
    <row r="309" spans="3:5" s="38" customFormat="1">
      <c r="C309" s="39"/>
      <c r="D309" s="39"/>
      <c r="E309" s="39"/>
    </row>
    <row r="310" spans="3:5" s="38" customFormat="1">
      <c r="C310" s="39"/>
      <c r="D310" s="39"/>
      <c r="E310" s="39"/>
    </row>
    <row r="311" spans="3:5" s="38" customFormat="1">
      <c r="C311" s="39"/>
      <c r="D311" s="39"/>
      <c r="E311" s="39"/>
    </row>
    <row r="312" spans="3:5" s="38" customFormat="1">
      <c r="C312" s="39"/>
      <c r="D312" s="39"/>
      <c r="E312" s="39"/>
    </row>
    <row r="313" spans="3:5" s="38" customFormat="1">
      <c r="C313" s="39"/>
      <c r="D313" s="39"/>
      <c r="E313" s="39"/>
    </row>
    <row r="314" spans="3:5" s="38" customFormat="1">
      <c r="C314" s="39"/>
      <c r="D314" s="39"/>
      <c r="E314" s="39"/>
    </row>
    <row r="315" spans="3:5" s="38" customFormat="1">
      <c r="C315" s="39"/>
      <c r="D315" s="39"/>
      <c r="E315" s="39"/>
    </row>
    <row r="316" spans="3:5" s="38" customFormat="1">
      <c r="C316" s="39"/>
      <c r="D316" s="39"/>
      <c r="E316" s="39"/>
    </row>
    <row r="317" spans="3:5" s="38" customFormat="1">
      <c r="C317" s="39"/>
      <c r="D317" s="39"/>
      <c r="E317" s="39"/>
    </row>
    <row r="318" spans="3:5" s="38" customFormat="1">
      <c r="C318" s="39"/>
      <c r="D318" s="39"/>
      <c r="E318" s="39"/>
    </row>
    <row r="319" spans="3:5" s="38" customFormat="1">
      <c r="C319" s="39"/>
      <c r="D319" s="39"/>
      <c r="E319" s="39"/>
    </row>
    <row r="320" spans="3:5" s="38" customFormat="1">
      <c r="C320" s="39"/>
      <c r="D320" s="39"/>
      <c r="E320" s="39"/>
    </row>
    <row r="321" spans="3:5" s="38" customFormat="1">
      <c r="C321" s="39"/>
      <c r="D321" s="39"/>
      <c r="E321" s="39"/>
    </row>
    <row r="322" spans="3:5" s="38" customFormat="1">
      <c r="C322" s="39"/>
      <c r="D322" s="39"/>
      <c r="E322" s="39"/>
    </row>
    <row r="323" spans="3:5" s="38" customFormat="1">
      <c r="C323" s="39"/>
      <c r="D323" s="39"/>
      <c r="E323" s="39"/>
    </row>
    <row r="324" spans="3:5" s="38" customFormat="1">
      <c r="C324" s="39"/>
      <c r="D324" s="39"/>
      <c r="E324" s="39"/>
    </row>
    <row r="325" spans="3:5" s="38" customFormat="1">
      <c r="C325" s="39"/>
      <c r="D325" s="39"/>
      <c r="E325" s="39"/>
    </row>
    <row r="326" spans="3:5" s="38" customFormat="1">
      <c r="C326" s="39"/>
      <c r="D326" s="39"/>
      <c r="E326" s="39"/>
    </row>
    <row r="327" spans="3:5" s="38" customFormat="1">
      <c r="C327" s="39"/>
      <c r="D327" s="39"/>
      <c r="E327" s="39"/>
    </row>
    <row r="328" spans="3:5" s="38" customFormat="1">
      <c r="C328" s="39"/>
      <c r="D328" s="39"/>
      <c r="E328" s="39"/>
    </row>
    <row r="329" spans="3:5" s="38" customFormat="1">
      <c r="C329" s="39"/>
      <c r="D329" s="39"/>
      <c r="E329" s="39"/>
    </row>
    <row r="330" spans="3:5" s="38" customFormat="1">
      <c r="C330" s="39"/>
      <c r="D330" s="39"/>
      <c r="E330" s="39"/>
    </row>
    <row r="331" spans="3:5" s="38" customFormat="1">
      <c r="C331" s="39"/>
      <c r="D331" s="39"/>
      <c r="E331" s="39"/>
    </row>
    <row r="332" spans="3:5" s="38" customFormat="1">
      <c r="C332" s="39"/>
      <c r="D332" s="39"/>
      <c r="E332" s="39"/>
    </row>
    <row r="333" spans="3:5" s="38" customFormat="1">
      <c r="C333" s="39"/>
      <c r="D333" s="39"/>
      <c r="E333" s="39"/>
    </row>
    <row r="334" spans="3:5" s="38" customFormat="1">
      <c r="C334" s="39"/>
      <c r="D334" s="39"/>
      <c r="E334" s="39"/>
    </row>
    <row r="335" spans="3:5" s="38" customFormat="1">
      <c r="C335" s="39"/>
      <c r="D335" s="39"/>
      <c r="E335" s="39"/>
    </row>
    <row r="336" spans="3:5" s="38" customFormat="1">
      <c r="C336" s="39"/>
      <c r="D336" s="39"/>
      <c r="E336" s="39"/>
    </row>
    <row r="337" spans="3:5" s="38" customFormat="1">
      <c r="C337" s="39"/>
      <c r="D337" s="39"/>
      <c r="E337" s="39"/>
    </row>
    <row r="338" spans="3:5" s="38" customFormat="1">
      <c r="C338" s="39"/>
      <c r="D338" s="39"/>
      <c r="E338" s="39"/>
    </row>
    <row r="339" spans="3:5" s="38" customFormat="1">
      <c r="C339" s="39"/>
      <c r="D339" s="39"/>
      <c r="E339" s="39"/>
    </row>
    <row r="340" spans="3:5" s="38" customFormat="1">
      <c r="C340" s="39"/>
      <c r="D340" s="39"/>
      <c r="E340" s="39"/>
    </row>
  </sheetData>
  <mergeCells count="27">
    <mergeCell ref="N47:O47"/>
    <mergeCell ref="A50:B50"/>
    <mergeCell ref="G50:H50"/>
    <mergeCell ref="C43:K43"/>
    <mergeCell ref="C44:K44"/>
    <mergeCell ref="C45:K45"/>
    <mergeCell ref="A47:B47"/>
    <mergeCell ref="D47:E47"/>
    <mergeCell ref="G47:H47"/>
    <mergeCell ref="I47:M47"/>
    <mergeCell ref="C14:N14"/>
    <mergeCell ref="A16:A17"/>
    <mergeCell ref="B16:B17"/>
    <mergeCell ref="C16:C17"/>
    <mergeCell ref="D16:D17"/>
    <mergeCell ref="E16:E17"/>
    <mergeCell ref="F16:K16"/>
    <mergeCell ref="L16:P16"/>
    <mergeCell ref="C10:P10"/>
    <mergeCell ref="A11:B11"/>
    <mergeCell ref="A12:P12"/>
    <mergeCell ref="A13:P13"/>
    <mergeCell ref="A4:P4"/>
    <mergeCell ref="A5:P5"/>
    <mergeCell ref="C7:P7"/>
    <mergeCell ref="C8:P8"/>
    <mergeCell ref="C9:P9"/>
  </mergeCells>
  <pageMargins left="0.48" right="0.43307086614173229" top="0.74803149606299213" bottom="0.6692913385826772" header="0.51181102362204722" footer="0.43307086614173229"/>
  <pageSetup paperSize="9" scale="53" orientation="landscape" r:id="rId1"/>
  <headerFooter alignWithMargins="0">
    <oddFooter>&amp;R&amp;P lapa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2"/>
  <sheetViews>
    <sheetView view="pageBreakPreview" topLeftCell="A16" zoomScaleNormal="100" zoomScaleSheetLayoutView="100" workbookViewId="0">
      <selection activeCell="C8" sqref="C8:P8"/>
    </sheetView>
  </sheetViews>
  <sheetFormatPr defaultRowHeight="12.75"/>
  <cols>
    <col min="1" max="1" width="4.140625" style="40" customWidth="1"/>
    <col min="2" max="2" width="12.5703125" style="56" customWidth="1"/>
    <col min="3" max="3" width="40" style="66" customWidth="1"/>
    <col min="4" max="4" width="5.85546875" style="66" bestFit="1" customWidth="1"/>
    <col min="5" max="5" width="7.85546875" style="66" customWidth="1"/>
    <col min="6" max="6" width="5.7109375" style="56" bestFit="1" customWidth="1"/>
    <col min="7" max="7" width="5.7109375" style="40" bestFit="1" customWidth="1"/>
    <col min="8" max="8" width="7.28515625" style="40" customWidth="1"/>
    <col min="9" max="9" width="6.7109375" style="40" bestFit="1" customWidth="1"/>
    <col min="10" max="10" width="7" style="40" bestFit="1" customWidth="1"/>
    <col min="11" max="11" width="7" style="40" customWidth="1"/>
    <col min="12" max="16" width="8.42578125" style="40" customWidth="1"/>
    <col min="17" max="16384" width="9.140625" style="40"/>
  </cols>
  <sheetData>
    <row r="1" spans="1:16">
      <c r="B1" s="38"/>
      <c r="C1" s="39"/>
      <c r="D1" s="39"/>
      <c r="E1" s="39"/>
      <c r="F1" s="38"/>
      <c r="P1" s="112" t="s">
        <v>210</v>
      </c>
    </row>
    <row r="2" spans="1:16">
      <c r="B2" s="38"/>
      <c r="C2" s="39"/>
      <c r="D2" s="39"/>
      <c r="E2" s="39"/>
      <c r="F2" s="38"/>
      <c r="P2" s="112" t="s">
        <v>282</v>
      </c>
    </row>
    <row r="3" spans="1:16">
      <c r="B3" s="38"/>
      <c r="C3" s="39"/>
      <c r="D3" s="39"/>
      <c r="E3" s="39"/>
      <c r="F3" s="38"/>
      <c r="P3" s="112" t="s">
        <v>211</v>
      </c>
    </row>
    <row r="4" spans="1:16" ht="15.75">
      <c r="A4" s="386" t="s">
        <v>212</v>
      </c>
      <c r="B4" s="386"/>
      <c r="C4" s="386"/>
      <c r="D4" s="386"/>
      <c r="E4" s="386"/>
      <c r="F4" s="386"/>
      <c r="G4" s="386"/>
      <c r="H4" s="386"/>
      <c r="I4" s="386"/>
      <c r="J4" s="386"/>
      <c r="K4" s="386"/>
      <c r="L4" s="386"/>
      <c r="M4" s="386"/>
      <c r="N4" s="386"/>
      <c r="O4" s="386"/>
      <c r="P4" s="386"/>
    </row>
    <row r="5" spans="1:16" ht="14.25">
      <c r="A5" s="387" t="s">
        <v>213</v>
      </c>
      <c r="B5" s="387"/>
      <c r="C5" s="387"/>
      <c r="D5" s="387"/>
      <c r="E5" s="387"/>
      <c r="F5" s="387"/>
      <c r="G5" s="387"/>
      <c r="H5" s="387"/>
      <c r="I5" s="387"/>
      <c r="J5" s="387"/>
      <c r="K5" s="387"/>
      <c r="L5" s="387"/>
      <c r="M5" s="387"/>
      <c r="N5" s="387"/>
      <c r="O5" s="387"/>
      <c r="P5" s="387"/>
    </row>
    <row r="6" spans="1:16" ht="5.25" customHeight="1">
      <c r="A6" s="113"/>
      <c r="B6" s="113"/>
      <c r="C6" s="113"/>
      <c r="D6" s="113"/>
      <c r="E6" s="113"/>
      <c r="F6" s="113"/>
      <c r="G6" s="113"/>
      <c r="H6" s="113"/>
      <c r="I6" s="113"/>
      <c r="J6" s="113"/>
      <c r="K6" s="113"/>
      <c r="L6" s="113"/>
      <c r="M6" s="113"/>
      <c r="N6" s="113"/>
      <c r="O6" s="113"/>
      <c r="P6" s="113"/>
    </row>
    <row r="7" spans="1:16" ht="4.5" customHeight="1">
      <c r="A7" s="114" t="s">
        <v>214</v>
      </c>
      <c r="B7" s="115"/>
      <c r="C7" s="388"/>
      <c r="D7" s="388"/>
      <c r="E7" s="388"/>
      <c r="F7" s="388"/>
      <c r="G7" s="388"/>
      <c r="H7" s="388"/>
      <c r="I7" s="388"/>
      <c r="J7" s="388"/>
      <c r="K7" s="388"/>
      <c r="L7" s="388"/>
      <c r="M7" s="388"/>
      <c r="N7" s="388"/>
      <c r="O7" s="388"/>
      <c r="P7" s="388"/>
    </row>
    <row r="8" spans="1:16" ht="15">
      <c r="A8" s="116" t="s">
        <v>215</v>
      </c>
      <c r="B8" s="117"/>
      <c r="C8" s="388" t="s">
        <v>279</v>
      </c>
      <c r="D8" s="388"/>
      <c r="E8" s="388"/>
      <c r="F8" s="388"/>
      <c r="G8" s="388"/>
      <c r="H8" s="388"/>
      <c r="I8" s="388"/>
      <c r="J8" s="388"/>
      <c r="K8" s="388"/>
      <c r="L8" s="388"/>
      <c r="M8" s="388"/>
      <c r="N8" s="388"/>
      <c r="O8" s="388"/>
      <c r="P8" s="388"/>
    </row>
    <row r="9" spans="1:16" ht="15">
      <c r="A9" s="116" t="s">
        <v>216</v>
      </c>
      <c r="B9" s="117"/>
      <c r="C9" s="404" t="s">
        <v>280</v>
      </c>
      <c r="D9" s="404"/>
      <c r="E9" s="404"/>
      <c r="F9" s="404"/>
      <c r="G9" s="404"/>
      <c r="H9" s="404"/>
      <c r="I9" s="404"/>
      <c r="J9" s="404"/>
      <c r="K9" s="404"/>
      <c r="L9" s="404"/>
      <c r="M9" s="404"/>
      <c r="N9" s="404"/>
      <c r="O9" s="404"/>
      <c r="P9" s="404"/>
    </row>
    <row r="10" spans="1:16" ht="15">
      <c r="A10" s="116" t="s">
        <v>217</v>
      </c>
      <c r="B10" s="133"/>
      <c r="C10" s="403" t="s">
        <v>218</v>
      </c>
      <c r="D10" s="403"/>
      <c r="E10" s="403"/>
      <c r="F10" s="403"/>
      <c r="G10" s="403"/>
      <c r="H10" s="403"/>
      <c r="I10" s="403"/>
      <c r="J10" s="403"/>
      <c r="K10" s="403"/>
      <c r="L10" s="403"/>
      <c r="M10" s="403"/>
      <c r="N10" s="403"/>
      <c r="O10" s="403"/>
      <c r="P10" s="403"/>
    </row>
    <row r="11" spans="1:16" ht="28.5" customHeight="1">
      <c r="A11" s="392" t="s">
        <v>219</v>
      </c>
      <c r="B11" s="392"/>
      <c r="C11" s="155"/>
      <c r="D11" s="151"/>
      <c r="E11" s="152"/>
      <c r="F11" s="152"/>
      <c r="G11" s="152"/>
      <c r="H11" s="153"/>
      <c r="I11" s="153"/>
      <c r="J11" s="154"/>
      <c r="K11" s="113"/>
      <c r="L11" s="113"/>
      <c r="M11" s="113"/>
      <c r="N11" s="113"/>
      <c r="O11" s="113"/>
      <c r="P11" s="113"/>
    </row>
    <row r="12" spans="1:16" s="38" customFormat="1" ht="12.75" customHeight="1">
      <c r="A12" s="430" t="s">
        <v>274</v>
      </c>
      <c r="B12" s="430"/>
      <c r="C12" s="430"/>
      <c r="D12" s="430"/>
      <c r="E12" s="430"/>
      <c r="F12" s="430"/>
      <c r="G12" s="430"/>
      <c r="H12" s="430"/>
      <c r="I12" s="430"/>
      <c r="J12" s="430"/>
      <c r="K12" s="430"/>
      <c r="L12" s="430"/>
      <c r="M12" s="430"/>
      <c r="N12" s="430"/>
      <c r="O12" s="430"/>
      <c r="P12" s="430"/>
    </row>
    <row r="13" spans="1:16" s="38" customFormat="1" ht="12.75" customHeight="1">
      <c r="A13" s="430" t="s">
        <v>124</v>
      </c>
      <c r="B13" s="430"/>
      <c r="C13" s="430"/>
      <c r="D13" s="430"/>
      <c r="E13" s="430"/>
      <c r="F13" s="430"/>
      <c r="G13" s="430"/>
      <c r="H13" s="430"/>
      <c r="I13" s="430"/>
      <c r="J13" s="430"/>
      <c r="K13" s="430"/>
      <c r="L13" s="430"/>
      <c r="M13" s="430"/>
      <c r="N13" s="430"/>
      <c r="O13" s="430"/>
      <c r="P13" s="430"/>
    </row>
    <row r="14" spans="1:16" s="38" customFormat="1">
      <c r="C14" s="435" t="s">
        <v>9</v>
      </c>
      <c r="D14" s="435"/>
      <c r="E14" s="435"/>
      <c r="F14" s="435"/>
      <c r="G14" s="435"/>
      <c r="H14" s="435"/>
      <c r="I14" s="435"/>
      <c r="J14" s="435"/>
      <c r="K14" s="435"/>
      <c r="L14" s="435"/>
      <c r="M14" s="435"/>
      <c r="N14" s="435"/>
    </row>
    <row r="15" spans="1:16" ht="6.75" customHeight="1" thickBot="1">
      <c r="B15" s="40"/>
      <c r="C15" s="40"/>
      <c r="D15" s="40"/>
      <c r="E15" s="40"/>
      <c r="F15" s="40"/>
      <c r="I15" s="42"/>
      <c r="J15" s="42"/>
      <c r="K15" s="42"/>
      <c r="L15" s="41"/>
      <c r="M15" s="41"/>
      <c r="N15" s="41"/>
      <c r="O15" s="43"/>
      <c r="P15" s="43"/>
    </row>
    <row r="16" spans="1:16" s="11" customFormat="1" ht="13.5" thickBot="1">
      <c r="A16" s="433" t="s">
        <v>0</v>
      </c>
      <c r="B16" s="433" t="s">
        <v>18</v>
      </c>
      <c r="C16" s="431" t="s">
        <v>19</v>
      </c>
      <c r="D16" s="433" t="s">
        <v>20</v>
      </c>
      <c r="E16" s="433" t="s">
        <v>21</v>
      </c>
      <c r="F16" s="455" t="s">
        <v>22</v>
      </c>
      <c r="G16" s="455"/>
      <c r="H16" s="455"/>
      <c r="I16" s="455"/>
      <c r="J16" s="455"/>
      <c r="K16" s="455"/>
      <c r="L16" s="455" t="s">
        <v>23</v>
      </c>
      <c r="M16" s="455"/>
      <c r="N16" s="455"/>
      <c r="O16" s="455"/>
      <c r="P16" s="455"/>
    </row>
    <row r="17" spans="1:16" s="11" customFormat="1" ht="69.75" customHeight="1" thickBot="1">
      <c r="A17" s="434"/>
      <c r="B17" s="434"/>
      <c r="C17" s="432"/>
      <c r="D17" s="434"/>
      <c r="E17" s="434"/>
      <c r="F17" s="12" t="s">
        <v>24</v>
      </c>
      <c r="G17" s="13" t="s">
        <v>33</v>
      </c>
      <c r="H17" s="13" t="s">
        <v>34</v>
      </c>
      <c r="I17" s="13" t="s">
        <v>35</v>
      </c>
      <c r="J17" s="13" t="s">
        <v>36</v>
      </c>
      <c r="K17" s="12" t="s">
        <v>37</v>
      </c>
      <c r="L17" s="13" t="s">
        <v>25</v>
      </c>
      <c r="M17" s="13" t="s">
        <v>34</v>
      </c>
      <c r="N17" s="13" t="s">
        <v>35</v>
      </c>
      <c r="O17" s="13" t="s">
        <v>36</v>
      </c>
      <c r="P17" s="13" t="s">
        <v>38</v>
      </c>
    </row>
    <row r="18" spans="1:16" s="11" customFormat="1" ht="13.5" thickBot="1">
      <c r="A18" s="14" t="s">
        <v>26</v>
      </c>
      <c r="B18" s="15" t="s">
        <v>27</v>
      </c>
      <c r="C18" s="16">
        <v>3</v>
      </c>
      <c r="D18" s="17">
        <v>4</v>
      </c>
      <c r="E18" s="16">
        <v>5</v>
      </c>
      <c r="F18" s="17">
        <v>6</v>
      </c>
      <c r="G18" s="16">
        <v>7</v>
      </c>
      <c r="H18" s="16">
        <v>8</v>
      </c>
      <c r="I18" s="17">
        <v>9</v>
      </c>
      <c r="J18" s="17">
        <v>10</v>
      </c>
      <c r="K18" s="16">
        <v>11</v>
      </c>
      <c r="L18" s="16">
        <v>12</v>
      </c>
      <c r="M18" s="16">
        <v>13</v>
      </c>
      <c r="N18" s="17">
        <v>14</v>
      </c>
      <c r="O18" s="17">
        <v>15</v>
      </c>
      <c r="P18" s="18">
        <v>16</v>
      </c>
    </row>
    <row r="19" spans="1:16" ht="18.75" customHeight="1">
      <c r="A19" s="44"/>
      <c r="B19" s="45"/>
      <c r="C19" s="96" t="s">
        <v>343</v>
      </c>
      <c r="D19" s="46"/>
      <c r="E19" s="47"/>
      <c r="F19" s="48"/>
      <c r="G19" s="48"/>
      <c r="H19" s="48"/>
      <c r="I19" s="48"/>
      <c r="J19" s="48"/>
      <c r="K19" s="48"/>
      <c r="L19" s="48"/>
      <c r="M19" s="48"/>
      <c r="N19" s="48"/>
      <c r="O19" s="48"/>
      <c r="P19" s="49"/>
    </row>
    <row r="20" spans="1:16" s="68" customFormat="1">
      <c r="A20" s="67">
        <v>1</v>
      </c>
      <c r="B20" s="21" t="s">
        <v>125</v>
      </c>
      <c r="C20" s="227" t="s">
        <v>126</v>
      </c>
      <c r="D20" s="21" t="s">
        <v>31</v>
      </c>
      <c r="E20" s="22">
        <v>120</v>
      </c>
      <c r="F20" s="23"/>
      <c r="G20" s="34"/>
      <c r="H20" s="35"/>
      <c r="I20" s="34"/>
      <c r="J20" s="34"/>
      <c r="K20" s="34"/>
      <c r="L20" s="34"/>
      <c r="M20" s="34"/>
      <c r="N20" s="34"/>
      <c r="O20" s="34"/>
      <c r="P20" s="36"/>
    </row>
    <row r="21" spans="1:16" s="68" customFormat="1">
      <c r="A21" s="67">
        <v>2</v>
      </c>
      <c r="B21" s="21"/>
      <c r="C21" s="19" t="s">
        <v>127</v>
      </c>
      <c r="D21" s="21" t="s">
        <v>31</v>
      </c>
      <c r="E21" s="22">
        <f>E20*1.03</f>
        <v>123.60000000000001</v>
      </c>
      <c r="F21" s="23"/>
      <c r="G21" s="34"/>
      <c r="H21" s="35"/>
      <c r="I21" s="34"/>
      <c r="J21" s="34"/>
      <c r="K21" s="34"/>
      <c r="L21" s="34"/>
      <c r="M21" s="34"/>
      <c r="N21" s="34"/>
      <c r="O21" s="34"/>
      <c r="P21" s="36"/>
    </row>
    <row r="22" spans="1:16" s="68" customFormat="1">
      <c r="A22" s="67">
        <v>3</v>
      </c>
      <c r="B22" s="21"/>
      <c r="C22" s="19" t="s">
        <v>128</v>
      </c>
      <c r="D22" s="21" t="s">
        <v>52</v>
      </c>
      <c r="E22" s="22">
        <f>E20*0.03*1.03</f>
        <v>3.7079999999999997</v>
      </c>
      <c r="F22" s="23"/>
      <c r="G22" s="34"/>
      <c r="H22" s="35"/>
      <c r="I22" s="34"/>
      <c r="J22" s="34"/>
      <c r="K22" s="34"/>
      <c r="L22" s="34"/>
      <c r="M22" s="34"/>
      <c r="N22" s="34"/>
      <c r="O22" s="34"/>
      <c r="P22" s="36"/>
    </row>
    <row r="23" spans="1:16" s="68" customFormat="1">
      <c r="A23" s="67">
        <v>4</v>
      </c>
      <c r="B23" s="21"/>
      <c r="C23" s="19" t="s">
        <v>344</v>
      </c>
      <c r="D23" s="21" t="s">
        <v>52</v>
      </c>
      <c r="E23" s="22">
        <f>46.8*1.3</f>
        <v>60.839999999999996</v>
      </c>
      <c r="F23" s="23"/>
      <c r="G23" s="34"/>
      <c r="H23" s="35"/>
      <c r="I23" s="34"/>
      <c r="J23" s="34"/>
      <c r="K23" s="34"/>
      <c r="L23" s="34"/>
      <c r="M23" s="34"/>
      <c r="N23" s="34"/>
      <c r="O23" s="34"/>
      <c r="P23" s="36"/>
    </row>
    <row r="24" spans="1:16" ht="15" customHeight="1">
      <c r="A24" s="67">
        <v>5</v>
      </c>
      <c r="B24" s="21"/>
      <c r="C24" s="19" t="s">
        <v>345</v>
      </c>
      <c r="D24" s="21" t="s">
        <v>52</v>
      </c>
      <c r="E24" s="22">
        <f>63.6*1.2</f>
        <v>76.319999999999993</v>
      </c>
      <c r="F24" s="51"/>
      <c r="G24" s="51"/>
      <c r="H24" s="51"/>
      <c r="I24" s="51"/>
      <c r="J24" s="51"/>
      <c r="K24" s="34"/>
      <c r="L24" s="34"/>
      <c r="M24" s="34"/>
      <c r="N24" s="34"/>
      <c r="O24" s="34"/>
      <c r="P24" s="36"/>
    </row>
    <row r="25" spans="1:16" s="68" customFormat="1">
      <c r="A25" s="67">
        <v>6</v>
      </c>
      <c r="B25" s="21"/>
      <c r="C25" s="19" t="s">
        <v>346</v>
      </c>
      <c r="D25" s="21" t="s">
        <v>53</v>
      </c>
      <c r="E25" s="22">
        <f>201.8*1.01</f>
        <v>203.81800000000001</v>
      </c>
      <c r="F25" s="23"/>
      <c r="G25" s="34"/>
      <c r="H25" s="35"/>
      <c r="I25" s="34"/>
      <c r="J25" s="34"/>
      <c r="K25" s="34"/>
      <c r="L25" s="34"/>
      <c r="M25" s="34"/>
      <c r="N25" s="34"/>
      <c r="O25" s="34"/>
      <c r="P25" s="36"/>
    </row>
    <row r="26" spans="1:16" s="68" customFormat="1">
      <c r="A26" s="67">
        <v>7</v>
      </c>
      <c r="B26" s="21"/>
      <c r="C26" s="19" t="s">
        <v>129</v>
      </c>
      <c r="D26" s="21" t="s">
        <v>53</v>
      </c>
      <c r="E26" s="22">
        <f>201.8</f>
        <v>201.8</v>
      </c>
      <c r="F26" s="23"/>
      <c r="G26" s="34"/>
      <c r="H26" s="35"/>
      <c r="I26" s="34"/>
      <c r="J26" s="34"/>
      <c r="K26" s="34"/>
      <c r="L26" s="34"/>
      <c r="M26" s="34"/>
      <c r="N26" s="34"/>
      <c r="O26" s="34"/>
      <c r="P26" s="36"/>
    </row>
    <row r="27" spans="1:16" s="68" customFormat="1">
      <c r="A27" s="100"/>
      <c r="B27" s="56"/>
      <c r="C27" s="101" t="s">
        <v>347</v>
      </c>
      <c r="D27" s="102"/>
      <c r="E27" s="103"/>
      <c r="F27" s="23"/>
      <c r="G27" s="34"/>
      <c r="H27" s="35"/>
      <c r="I27" s="34"/>
      <c r="J27" s="34"/>
      <c r="K27" s="34"/>
      <c r="L27" s="34"/>
      <c r="M27" s="34"/>
      <c r="N27" s="34"/>
      <c r="O27" s="34"/>
      <c r="P27" s="36"/>
    </row>
    <row r="28" spans="1:16" s="68" customFormat="1" ht="25.5">
      <c r="A28" s="67">
        <v>1</v>
      </c>
      <c r="B28" s="21" t="s">
        <v>46</v>
      </c>
      <c r="C28" s="227" t="s">
        <v>348</v>
      </c>
      <c r="D28" s="21" t="s">
        <v>53</v>
      </c>
      <c r="E28" s="22">
        <v>202</v>
      </c>
      <c r="F28" s="23"/>
      <c r="G28" s="34"/>
      <c r="H28" s="35"/>
      <c r="I28" s="34"/>
      <c r="J28" s="34"/>
      <c r="K28" s="34"/>
      <c r="L28" s="34"/>
      <c r="M28" s="34"/>
      <c r="N28" s="34"/>
      <c r="O28" s="34"/>
      <c r="P28" s="36"/>
    </row>
    <row r="29" spans="1:16" s="68" customFormat="1">
      <c r="A29" s="67">
        <v>2</v>
      </c>
      <c r="B29" s="21" t="s">
        <v>125</v>
      </c>
      <c r="C29" s="227" t="s">
        <v>349</v>
      </c>
      <c r="D29" s="21" t="s">
        <v>52</v>
      </c>
      <c r="E29" s="22">
        <v>11.5</v>
      </c>
      <c r="F29" s="23"/>
      <c r="G29" s="34"/>
      <c r="H29" s="35"/>
      <c r="I29" s="34"/>
      <c r="J29" s="34"/>
      <c r="K29" s="34"/>
      <c r="L29" s="34"/>
      <c r="M29" s="34"/>
      <c r="N29" s="34"/>
      <c r="O29" s="34"/>
      <c r="P29" s="36"/>
    </row>
    <row r="30" spans="1:16" s="68" customFormat="1" ht="26.25" thickBot="1">
      <c r="A30" s="67">
        <v>3</v>
      </c>
      <c r="B30" s="21" t="s">
        <v>125</v>
      </c>
      <c r="C30" s="227" t="s">
        <v>130</v>
      </c>
      <c r="D30" s="21" t="s">
        <v>31</v>
      </c>
      <c r="E30" s="22">
        <v>1401</v>
      </c>
      <c r="F30" s="23"/>
      <c r="G30" s="34"/>
      <c r="H30" s="35"/>
      <c r="I30" s="34"/>
      <c r="J30" s="34"/>
      <c r="K30" s="34"/>
      <c r="L30" s="34"/>
      <c r="M30" s="34"/>
      <c r="N30" s="34"/>
      <c r="O30" s="34"/>
      <c r="P30" s="36"/>
    </row>
    <row r="31" spans="1:16">
      <c r="A31" s="69"/>
      <c r="B31" s="45"/>
      <c r="C31" s="449" t="s">
        <v>4</v>
      </c>
      <c r="D31" s="450"/>
      <c r="E31" s="450"/>
      <c r="F31" s="450"/>
      <c r="G31" s="450"/>
      <c r="H31" s="450"/>
      <c r="I31" s="450"/>
      <c r="J31" s="450"/>
      <c r="K31" s="451"/>
      <c r="L31" s="48"/>
      <c r="M31" s="48"/>
      <c r="N31" s="48"/>
      <c r="O31" s="48"/>
      <c r="P31" s="49"/>
    </row>
    <row r="32" spans="1:16">
      <c r="A32" s="55"/>
      <c r="C32" s="453" t="s">
        <v>42</v>
      </c>
      <c r="D32" s="453"/>
      <c r="E32" s="453"/>
      <c r="F32" s="453"/>
      <c r="G32" s="453"/>
      <c r="H32" s="453"/>
      <c r="I32" s="453"/>
      <c r="J32" s="453"/>
      <c r="K32" s="453"/>
      <c r="L32" s="57"/>
      <c r="M32" s="57"/>
      <c r="N32" s="58"/>
      <c r="O32" s="57"/>
      <c r="P32" s="59"/>
    </row>
    <row r="33" spans="1:16" ht="13.5" thickBot="1">
      <c r="A33" s="60"/>
      <c r="B33" s="61"/>
      <c r="C33" s="454" t="s">
        <v>28</v>
      </c>
      <c r="D33" s="454"/>
      <c r="E33" s="454"/>
      <c r="F33" s="454"/>
      <c r="G33" s="454"/>
      <c r="H33" s="454"/>
      <c r="I33" s="454"/>
      <c r="J33" s="454"/>
      <c r="K33" s="454"/>
      <c r="L33" s="62"/>
      <c r="M33" s="62"/>
      <c r="N33" s="62"/>
      <c r="O33" s="62"/>
      <c r="P33" s="63"/>
    </row>
    <row r="34" spans="1:16" s="38" customFormat="1">
      <c r="C34" s="39"/>
      <c r="D34" s="39"/>
      <c r="E34" s="160"/>
    </row>
    <row r="35" spans="1:16" s="38" customFormat="1">
      <c r="A35" s="436" t="s">
        <v>5</v>
      </c>
      <c r="B35" s="436"/>
      <c r="C35" s="64"/>
      <c r="D35" s="437"/>
      <c r="E35" s="435"/>
      <c r="G35" s="436" t="s">
        <v>29</v>
      </c>
      <c r="H35" s="436"/>
      <c r="I35" s="439"/>
      <c r="J35" s="439"/>
      <c r="K35" s="439"/>
      <c r="L35" s="439"/>
      <c r="M35" s="439"/>
      <c r="N35" s="438"/>
      <c r="O35" s="436"/>
    </row>
    <row r="36" spans="1:16" s="38" customFormat="1">
      <c r="C36" s="65" t="s">
        <v>30</v>
      </c>
      <c r="D36" s="39"/>
      <c r="E36" s="39"/>
      <c r="K36" s="65" t="s">
        <v>30</v>
      </c>
    </row>
    <row r="37" spans="1:16" s="38" customFormat="1">
      <c r="C37" s="39"/>
      <c r="D37" s="39"/>
      <c r="E37" s="39"/>
    </row>
    <row r="38" spans="1:16" s="38" customFormat="1">
      <c r="A38" s="436" t="s">
        <v>6</v>
      </c>
      <c r="B38" s="436"/>
      <c r="C38" s="39"/>
      <c r="D38" s="39"/>
      <c r="E38" s="39"/>
      <c r="G38" s="436" t="s">
        <v>6</v>
      </c>
      <c r="H38" s="436"/>
    </row>
    <row r="39" spans="1:16" s="38" customFormat="1">
      <c r="C39" s="39"/>
      <c r="D39" s="39"/>
      <c r="E39" s="39"/>
    </row>
    <row r="40" spans="1:16" s="38" customFormat="1">
      <c r="C40" s="39"/>
      <c r="D40" s="39"/>
      <c r="E40" s="39"/>
    </row>
    <row r="41" spans="1:16" s="38" customFormat="1">
      <c r="C41" s="39"/>
      <c r="D41" s="39"/>
      <c r="E41" s="39"/>
    </row>
    <row r="42" spans="1:16" s="38" customFormat="1">
      <c r="C42" s="39"/>
      <c r="D42" s="39"/>
      <c r="E42" s="39"/>
    </row>
    <row r="43" spans="1:16" s="38" customFormat="1">
      <c r="C43" s="39"/>
      <c r="D43" s="39"/>
      <c r="E43" s="39"/>
    </row>
    <row r="44" spans="1:16" s="38" customFormat="1">
      <c r="C44" s="39"/>
      <c r="D44" s="39"/>
      <c r="E44" s="39"/>
    </row>
    <row r="45" spans="1:16" s="38" customFormat="1">
      <c r="C45" s="39"/>
      <c r="D45" s="39"/>
      <c r="E45" s="39"/>
    </row>
    <row r="46" spans="1:16" s="38" customFormat="1">
      <c r="C46" s="39"/>
      <c r="D46" s="39"/>
      <c r="E46" s="39"/>
    </row>
    <row r="47" spans="1:16" s="38" customFormat="1">
      <c r="C47" s="39"/>
      <c r="D47" s="39"/>
      <c r="E47" s="39"/>
    </row>
    <row r="48" spans="1:16" s="38" customFormat="1">
      <c r="C48" s="39"/>
      <c r="D48" s="39"/>
      <c r="E48" s="39"/>
    </row>
    <row r="49" spans="3:5" s="38" customFormat="1">
      <c r="C49" s="39"/>
      <c r="D49" s="39"/>
      <c r="E49" s="39"/>
    </row>
    <row r="50" spans="3:5" s="38" customFormat="1">
      <c r="C50" s="39"/>
      <c r="D50" s="39"/>
      <c r="E50" s="39"/>
    </row>
    <row r="51" spans="3:5" s="38" customFormat="1">
      <c r="C51" s="39"/>
      <c r="D51" s="39"/>
      <c r="E51" s="39"/>
    </row>
    <row r="52" spans="3:5" s="38" customFormat="1">
      <c r="C52" s="39"/>
      <c r="D52" s="39"/>
      <c r="E52" s="39"/>
    </row>
    <row r="53" spans="3:5" s="38" customFormat="1">
      <c r="C53" s="39"/>
      <c r="D53" s="39"/>
      <c r="E53" s="39"/>
    </row>
    <row r="54" spans="3:5" s="38" customFormat="1">
      <c r="C54" s="39"/>
      <c r="D54" s="39"/>
      <c r="E54" s="39"/>
    </row>
    <row r="55" spans="3:5" s="38" customFormat="1">
      <c r="C55" s="39"/>
      <c r="D55" s="39"/>
      <c r="E55" s="39"/>
    </row>
    <row r="56" spans="3:5" s="38" customFormat="1">
      <c r="C56" s="39"/>
      <c r="D56" s="39"/>
      <c r="E56" s="39"/>
    </row>
    <row r="57" spans="3:5" s="38" customFormat="1">
      <c r="C57" s="39"/>
      <c r="D57" s="39"/>
      <c r="E57" s="39"/>
    </row>
    <row r="58" spans="3:5" s="38" customFormat="1">
      <c r="C58" s="39"/>
      <c r="D58" s="39"/>
      <c r="E58" s="39"/>
    </row>
    <row r="59" spans="3:5" s="38" customFormat="1">
      <c r="C59" s="39"/>
      <c r="D59" s="39"/>
      <c r="E59" s="39"/>
    </row>
    <row r="60" spans="3:5" s="38" customFormat="1">
      <c r="C60" s="39"/>
      <c r="D60" s="39"/>
      <c r="E60" s="39"/>
    </row>
    <row r="61" spans="3:5" s="38" customFormat="1">
      <c r="C61" s="39"/>
      <c r="D61" s="39"/>
      <c r="E61" s="39"/>
    </row>
    <row r="62" spans="3:5" s="38" customFormat="1">
      <c r="C62" s="39"/>
      <c r="D62" s="39"/>
      <c r="E62" s="39"/>
    </row>
    <row r="63" spans="3:5" s="38" customFormat="1">
      <c r="C63" s="39"/>
      <c r="D63" s="39"/>
      <c r="E63" s="39"/>
    </row>
    <row r="64" spans="3:5" s="38" customFormat="1">
      <c r="C64" s="39"/>
      <c r="D64" s="39"/>
      <c r="E64" s="39"/>
    </row>
    <row r="65" spans="3:5" s="38" customFormat="1">
      <c r="C65" s="39"/>
      <c r="D65" s="39"/>
      <c r="E65" s="39"/>
    </row>
    <row r="66" spans="3:5" s="38" customFormat="1">
      <c r="C66" s="39"/>
      <c r="D66" s="39"/>
      <c r="E66" s="39"/>
    </row>
    <row r="67" spans="3:5" s="38" customFormat="1">
      <c r="C67" s="39"/>
      <c r="D67" s="39"/>
      <c r="E67" s="39"/>
    </row>
    <row r="68" spans="3:5" s="38" customFormat="1">
      <c r="C68" s="39"/>
      <c r="D68" s="39"/>
      <c r="E68" s="39"/>
    </row>
    <row r="69" spans="3:5" s="38" customFormat="1">
      <c r="C69" s="39"/>
      <c r="D69" s="39"/>
      <c r="E69" s="39"/>
    </row>
    <row r="70" spans="3:5" s="38" customFormat="1">
      <c r="C70" s="39"/>
      <c r="D70" s="39"/>
      <c r="E70" s="39"/>
    </row>
    <row r="71" spans="3:5" s="38" customFormat="1">
      <c r="C71" s="39"/>
      <c r="D71" s="39"/>
      <c r="E71" s="39"/>
    </row>
    <row r="72" spans="3:5" s="38" customFormat="1">
      <c r="C72" s="39"/>
      <c r="D72" s="39"/>
      <c r="E72" s="39"/>
    </row>
    <row r="73" spans="3:5" s="38" customFormat="1">
      <c r="C73" s="39"/>
      <c r="D73" s="39"/>
      <c r="E73" s="39"/>
    </row>
    <row r="74" spans="3:5" s="38" customFormat="1">
      <c r="C74" s="39"/>
      <c r="D74" s="39"/>
      <c r="E74" s="39"/>
    </row>
    <row r="75" spans="3:5" s="38" customFormat="1">
      <c r="C75" s="39"/>
      <c r="D75" s="39"/>
      <c r="E75" s="39"/>
    </row>
    <row r="76" spans="3:5" s="38" customFormat="1">
      <c r="C76" s="39"/>
      <c r="D76" s="39"/>
      <c r="E76" s="39"/>
    </row>
    <row r="77" spans="3:5" s="38" customFormat="1">
      <c r="C77" s="39"/>
      <c r="D77" s="39"/>
      <c r="E77" s="39"/>
    </row>
    <row r="78" spans="3:5" s="38" customFormat="1">
      <c r="C78" s="39"/>
      <c r="D78" s="39"/>
      <c r="E78" s="39"/>
    </row>
    <row r="79" spans="3:5" s="38" customFormat="1">
      <c r="C79" s="39"/>
      <c r="D79" s="39"/>
      <c r="E79" s="39"/>
    </row>
    <row r="80" spans="3:5" s="38" customFormat="1">
      <c r="C80" s="39"/>
      <c r="D80" s="39"/>
      <c r="E80" s="39"/>
    </row>
    <row r="81" spans="3:5" s="38" customFormat="1">
      <c r="C81" s="39"/>
      <c r="D81" s="39"/>
      <c r="E81" s="39"/>
    </row>
    <row r="82" spans="3:5" s="38" customFormat="1">
      <c r="C82" s="39"/>
      <c r="D82" s="39"/>
      <c r="E82" s="39"/>
    </row>
    <row r="83" spans="3:5" s="38" customFormat="1">
      <c r="C83" s="39"/>
      <c r="D83" s="39"/>
      <c r="E83" s="39"/>
    </row>
    <row r="84" spans="3:5" s="38" customFormat="1">
      <c r="C84" s="39"/>
      <c r="D84" s="39"/>
      <c r="E84" s="39"/>
    </row>
    <row r="85" spans="3:5" s="38" customFormat="1">
      <c r="C85" s="39"/>
      <c r="D85" s="39"/>
      <c r="E85" s="39"/>
    </row>
    <row r="86" spans="3:5" s="38" customFormat="1">
      <c r="C86" s="39"/>
      <c r="D86" s="39"/>
      <c r="E86" s="39"/>
    </row>
    <row r="87" spans="3:5" s="38" customFormat="1">
      <c r="C87" s="39"/>
      <c r="D87" s="39"/>
      <c r="E87" s="39"/>
    </row>
    <row r="88" spans="3:5" s="38" customFormat="1">
      <c r="C88" s="39"/>
      <c r="D88" s="39"/>
      <c r="E88" s="39"/>
    </row>
    <row r="89" spans="3:5" s="38" customFormat="1">
      <c r="C89" s="39"/>
      <c r="D89" s="39"/>
      <c r="E89" s="39"/>
    </row>
    <row r="90" spans="3:5" s="38" customFormat="1">
      <c r="C90" s="39"/>
      <c r="D90" s="39"/>
      <c r="E90" s="39"/>
    </row>
    <row r="91" spans="3:5" s="38" customFormat="1">
      <c r="C91" s="39"/>
      <c r="D91" s="39"/>
      <c r="E91" s="39"/>
    </row>
    <row r="92" spans="3:5" s="38" customFormat="1">
      <c r="C92" s="39"/>
      <c r="D92" s="39"/>
      <c r="E92" s="39"/>
    </row>
    <row r="93" spans="3:5" s="38" customFormat="1">
      <c r="C93" s="39"/>
      <c r="D93" s="39"/>
      <c r="E93" s="39"/>
    </row>
    <row r="94" spans="3:5" s="38" customFormat="1">
      <c r="C94" s="39"/>
      <c r="D94" s="39"/>
      <c r="E94" s="39"/>
    </row>
    <row r="95" spans="3:5" s="38" customFormat="1">
      <c r="C95" s="39"/>
      <c r="D95" s="39"/>
      <c r="E95" s="39"/>
    </row>
    <row r="96" spans="3:5" s="38" customFormat="1">
      <c r="C96" s="39"/>
      <c r="D96" s="39"/>
      <c r="E96" s="39"/>
    </row>
    <row r="97" spans="3:5" s="38" customFormat="1">
      <c r="C97" s="39"/>
      <c r="D97" s="39"/>
      <c r="E97" s="39"/>
    </row>
    <row r="98" spans="3:5" s="38" customFormat="1">
      <c r="C98" s="39"/>
      <c r="D98" s="39"/>
      <c r="E98" s="39"/>
    </row>
    <row r="99" spans="3:5" s="38" customFormat="1">
      <c r="C99" s="39"/>
      <c r="D99" s="39"/>
      <c r="E99" s="39"/>
    </row>
    <row r="100" spans="3:5" s="38" customFormat="1">
      <c r="C100" s="39"/>
      <c r="D100" s="39"/>
      <c r="E100" s="39"/>
    </row>
    <row r="101" spans="3:5" s="38" customFormat="1">
      <c r="C101" s="39"/>
      <c r="D101" s="39"/>
      <c r="E101" s="39"/>
    </row>
    <row r="102" spans="3:5" s="38" customFormat="1">
      <c r="C102" s="39"/>
      <c r="D102" s="39"/>
      <c r="E102" s="39"/>
    </row>
    <row r="103" spans="3:5" s="38" customFormat="1">
      <c r="C103" s="39"/>
      <c r="D103" s="39"/>
      <c r="E103" s="39"/>
    </row>
    <row r="104" spans="3:5" s="38" customFormat="1">
      <c r="C104" s="39"/>
      <c r="D104" s="39"/>
      <c r="E104" s="39"/>
    </row>
    <row r="105" spans="3:5" s="38" customFormat="1">
      <c r="C105" s="39"/>
      <c r="D105" s="39"/>
      <c r="E105" s="39"/>
    </row>
    <row r="106" spans="3:5" s="38" customFormat="1">
      <c r="C106" s="39"/>
      <c r="D106" s="39"/>
      <c r="E106" s="39"/>
    </row>
    <row r="107" spans="3:5" s="38" customFormat="1">
      <c r="C107" s="39"/>
      <c r="D107" s="39"/>
      <c r="E107" s="39"/>
    </row>
    <row r="108" spans="3:5" s="38" customFormat="1">
      <c r="C108" s="39"/>
      <c r="D108" s="39"/>
      <c r="E108" s="39"/>
    </row>
    <row r="109" spans="3:5" s="38" customFormat="1">
      <c r="C109" s="39"/>
      <c r="D109" s="39"/>
      <c r="E109" s="39"/>
    </row>
    <row r="110" spans="3:5" s="38" customFormat="1">
      <c r="C110" s="39"/>
      <c r="D110" s="39"/>
      <c r="E110" s="39"/>
    </row>
    <row r="111" spans="3:5" s="38" customFormat="1">
      <c r="C111" s="39"/>
      <c r="D111" s="39"/>
      <c r="E111" s="39"/>
    </row>
    <row r="112" spans="3:5" s="38" customFormat="1">
      <c r="C112" s="39"/>
      <c r="D112" s="39"/>
      <c r="E112" s="39"/>
    </row>
    <row r="113" spans="3:5" s="38" customFormat="1">
      <c r="C113" s="39"/>
      <c r="D113" s="39"/>
      <c r="E113" s="39"/>
    </row>
    <row r="114" spans="3:5" s="38" customFormat="1">
      <c r="C114" s="39"/>
      <c r="D114" s="39"/>
      <c r="E114" s="39"/>
    </row>
    <row r="115" spans="3:5" s="38" customFormat="1">
      <c r="C115" s="39"/>
      <c r="D115" s="39"/>
      <c r="E115" s="39"/>
    </row>
    <row r="116" spans="3:5" s="38" customFormat="1">
      <c r="C116" s="39"/>
      <c r="D116" s="39"/>
      <c r="E116" s="39"/>
    </row>
    <row r="117" spans="3:5" s="38" customFormat="1">
      <c r="C117" s="39"/>
      <c r="D117" s="39"/>
      <c r="E117" s="39"/>
    </row>
    <row r="118" spans="3:5" s="38" customFormat="1">
      <c r="C118" s="39"/>
      <c r="D118" s="39"/>
      <c r="E118" s="39"/>
    </row>
    <row r="119" spans="3:5" s="38" customFormat="1">
      <c r="C119" s="39"/>
      <c r="D119" s="39"/>
      <c r="E119" s="39"/>
    </row>
    <row r="120" spans="3:5" s="38" customFormat="1">
      <c r="C120" s="39"/>
      <c r="D120" s="39"/>
      <c r="E120" s="39"/>
    </row>
    <row r="121" spans="3:5" s="38" customFormat="1">
      <c r="C121" s="39"/>
      <c r="D121" s="39"/>
      <c r="E121" s="39"/>
    </row>
    <row r="122" spans="3:5" s="38" customFormat="1">
      <c r="C122" s="39"/>
      <c r="D122" s="39"/>
      <c r="E122" s="39"/>
    </row>
    <row r="123" spans="3:5" s="38" customFormat="1">
      <c r="C123" s="39"/>
      <c r="D123" s="39"/>
      <c r="E123" s="39"/>
    </row>
    <row r="124" spans="3:5" s="38" customFormat="1">
      <c r="C124" s="39"/>
      <c r="D124" s="39"/>
      <c r="E124" s="39"/>
    </row>
    <row r="125" spans="3:5" s="38" customFormat="1">
      <c r="C125" s="39"/>
      <c r="D125" s="39"/>
      <c r="E125" s="39"/>
    </row>
    <row r="126" spans="3:5" s="38" customFormat="1">
      <c r="C126" s="39"/>
      <c r="D126" s="39"/>
      <c r="E126" s="39"/>
    </row>
    <row r="127" spans="3:5" s="38" customFormat="1">
      <c r="C127" s="39"/>
      <c r="D127" s="39"/>
      <c r="E127" s="39"/>
    </row>
    <row r="128" spans="3:5" s="38" customFormat="1">
      <c r="C128" s="39"/>
      <c r="D128" s="39"/>
      <c r="E128" s="39"/>
    </row>
    <row r="129" spans="3:5" s="38" customFormat="1">
      <c r="C129" s="39"/>
      <c r="D129" s="39"/>
      <c r="E129" s="39"/>
    </row>
    <row r="130" spans="3:5" s="38" customFormat="1">
      <c r="C130" s="39"/>
      <c r="D130" s="39"/>
      <c r="E130" s="39"/>
    </row>
    <row r="131" spans="3:5" s="38" customFormat="1">
      <c r="C131" s="39"/>
      <c r="D131" s="39"/>
      <c r="E131" s="39"/>
    </row>
    <row r="132" spans="3:5" s="38" customFormat="1">
      <c r="C132" s="39"/>
      <c r="D132" s="39"/>
      <c r="E132" s="39"/>
    </row>
    <row r="133" spans="3:5" s="38" customFormat="1">
      <c r="C133" s="39"/>
      <c r="D133" s="39"/>
      <c r="E133" s="39"/>
    </row>
    <row r="134" spans="3:5" s="38" customFormat="1">
      <c r="C134" s="39"/>
      <c r="D134" s="39"/>
      <c r="E134" s="39"/>
    </row>
    <row r="135" spans="3:5" s="38" customFormat="1">
      <c r="C135" s="39"/>
      <c r="D135" s="39"/>
      <c r="E135" s="39"/>
    </row>
    <row r="136" spans="3:5" s="38" customFormat="1">
      <c r="C136" s="39"/>
      <c r="D136" s="39"/>
      <c r="E136" s="39"/>
    </row>
    <row r="137" spans="3:5" s="38" customFormat="1">
      <c r="C137" s="39"/>
      <c r="D137" s="39"/>
      <c r="E137" s="39"/>
    </row>
    <row r="138" spans="3:5" s="38" customFormat="1">
      <c r="C138" s="39"/>
      <c r="D138" s="39"/>
      <c r="E138" s="39"/>
    </row>
    <row r="139" spans="3:5" s="38" customFormat="1">
      <c r="C139" s="39"/>
      <c r="D139" s="39"/>
      <c r="E139" s="39"/>
    </row>
    <row r="140" spans="3:5" s="38" customFormat="1">
      <c r="C140" s="39"/>
      <c r="D140" s="39"/>
      <c r="E140" s="39"/>
    </row>
    <row r="141" spans="3:5" s="38" customFormat="1">
      <c r="C141" s="39"/>
      <c r="D141" s="39"/>
      <c r="E141" s="39"/>
    </row>
    <row r="142" spans="3:5" s="38" customFormat="1">
      <c r="C142" s="39"/>
      <c r="D142" s="39"/>
      <c r="E142" s="39"/>
    </row>
    <row r="143" spans="3:5" s="38" customFormat="1">
      <c r="C143" s="39"/>
      <c r="D143" s="39"/>
      <c r="E143" s="39"/>
    </row>
    <row r="144" spans="3:5" s="38" customFormat="1">
      <c r="C144" s="39"/>
      <c r="D144" s="39"/>
      <c r="E144" s="39"/>
    </row>
    <row r="145" spans="3:5" s="38" customFormat="1">
      <c r="C145" s="39"/>
      <c r="D145" s="39"/>
      <c r="E145" s="39"/>
    </row>
    <row r="146" spans="3:5" s="38" customFormat="1">
      <c r="C146" s="39"/>
      <c r="D146" s="39"/>
      <c r="E146" s="39"/>
    </row>
    <row r="147" spans="3:5" s="38" customFormat="1">
      <c r="C147" s="39"/>
      <c r="D147" s="39"/>
      <c r="E147" s="39"/>
    </row>
    <row r="148" spans="3:5" s="38" customFormat="1">
      <c r="C148" s="39"/>
      <c r="D148" s="39"/>
      <c r="E148" s="39"/>
    </row>
    <row r="149" spans="3:5" s="38" customFormat="1">
      <c r="C149" s="39"/>
      <c r="D149" s="39"/>
      <c r="E149" s="39"/>
    </row>
    <row r="150" spans="3:5" s="38" customFormat="1">
      <c r="C150" s="39"/>
      <c r="D150" s="39"/>
      <c r="E150" s="39"/>
    </row>
    <row r="151" spans="3:5" s="38" customFormat="1">
      <c r="C151" s="39"/>
      <c r="D151" s="39"/>
      <c r="E151" s="39"/>
    </row>
    <row r="152" spans="3:5" s="38" customFormat="1">
      <c r="C152" s="39"/>
      <c r="D152" s="39"/>
      <c r="E152" s="39"/>
    </row>
    <row r="153" spans="3:5" s="38" customFormat="1">
      <c r="C153" s="39"/>
      <c r="D153" s="39"/>
      <c r="E153" s="39"/>
    </row>
    <row r="154" spans="3:5" s="38" customFormat="1">
      <c r="C154" s="39"/>
      <c r="D154" s="39"/>
      <c r="E154" s="39"/>
    </row>
    <row r="155" spans="3:5" s="38" customFormat="1">
      <c r="C155" s="39"/>
      <c r="D155" s="39"/>
      <c r="E155" s="39"/>
    </row>
    <row r="156" spans="3:5" s="38" customFormat="1">
      <c r="C156" s="39"/>
      <c r="D156" s="39"/>
      <c r="E156" s="39"/>
    </row>
    <row r="157" spans="3:5" s="38" customFormat="1">
      <c r="C157" s="39"/>
      <c r="D157" s="39"/>
      <c r="E157" s="39"/>
    </row>
    <row r="158" spans="3:5" s="38" customFormat="1">
      <c r="C158" s="39"/>
      <c r="D158" s="39"/>
      <c r="E158" s="39"/>
    </row>
    <row r="159" spans="3:5" s="38" customFormat="1">
      <c r="C159" s="39"/>
      <c r="D159" s="39"/>
      <c r="E159" s="39"/>
    </row>
    <row r="160" spans="3:5" s="38" customFormat="1">
      <c r="C160" s="39"/>
      <c r="D160" s="39"/>
      <c r="E160" s="39"/>
    </row>
    <row r="161" spans="3:5" s="38" customFormat="1">
      <c r="C161" s="39"/>
      <c r="D161" s="39"/>
      <c r="E161" s="39"/>
    </row>
    <row r="162" spans="3:5" s="38" customFormat="1">
      <c r="C162" s="39"/>
      <c r="D162" s="39"/>
      <c r="E162" s="39"/>
    </row>
    <row r="163" spans="3:5" s="38" customFormat="1">
      <c r="C163" s="39"/>
      <c r="D163" s="39"/>
      <c r="E163" s="39"/>
    </row>
    <row r="164" spans="3:5" s="38" customFormat="1">
      <c r="C164" s="39"/>
      <c r="D164" s="39"/>
      <c r="E164" s="39"/>
    </row>
    <row r="165" spans="3:5" s="38" customFormat="1">
      <c r="C165" s="39"/>
      <c r="D165" s="39"/>
      <c r="E165" s="39"/>
    </row>
    <row r="166" spans="3:5" s="38" customFormat="1">
      <c r="C166" s="39"/>
      <c r="D166" s="39"/>
      <c r="E166" s="39"/>
    </row>
    <row r="167" spans="3:5" s="38" customFormat="1">
      <c r="C167" s="39"/>
      <c r="D167" s="39"/>
      <c r="E167" s="39"/>
    </row>
    <row r="168" spans="3:5" s="38" customFormat="1">
      <c r="C168" s="39"/>
      <c r="D168" s="39"/>
      <c r="E168" s="39"/>
    </row>
    <row r="169" spans="3:5" s="38" customFormat="1">
      <c r="C169" s="39"/>
      <c r="D169" s="39"/>
      <c r="E169" s="39"/>
    </row>
    <row r="170" spans="3:5" s="38" customFormat="1">
      <c r="C170" s="39"/>
      <c r="D170" s="39"/>
      <c r="E170" s="39"/>
    </row>
    <row r="171" spans="3:5" s="38" customFormat="1">
      <c r="C171" s="39"/>
      <c r="D171" s="39"/>
      <c r="E171" s="39"/>
    </row>
    <row r="172" spans="3:5" s="38" customFormat="1">
      <c r="C172" s="39"/>
      <c r="D172" s="39"/>
      <c r="E172" s="39"/>
    </row>
    <row r="173" spans="3:5" s="38" customFormat="1">
      <c r="C173" s="39"/>
      <c r="D173" s="39"/>
      <c r="E173" s="39"/>
    </row>
    <row r="174" spans="3:5" s="38" customFormat="1">
      <c r="C174" s="39"/>
      <c r="D174" s="39"/>
      <c r="E174" s="39"/>
    </row>
    <row r="175" spans="3:5" s="38" customFormat="1">
      <c r="C175" s="39"/>
      <c r="D175" s="39"/>
      <c r="E175" s="39"/>
    </row>
    <row r="176" spans="3:5" s="38" customFormat="1">
      <c r="C176" s="39"/>
      <c r="D176" s="39"/>
      <c r="E176" s="39"/>
    </row>
    <row r="177" spans="3:5" s="38" customFormat="1">
      <c r="C177" s="39"/>
      <c r="D177" s="39"/>
      <c r="E177" s="39"/>
    </row>
    <row r="178" spans="3:5" s="38" customFormat="1">
      <c r="C178" s="39"/>
      <c r="D178" s="39"/>
      <c r="E178" s="39"/>
    </row>
    <row r="179" spans="3:5" s="38" customFormat="1">
      <c r="C179" s="39"/>
      <c r="D179" s="39"/>
      <c r="E179" s="39"/>
    </row>
    <row r="180" spans="3:5" s="38" customFormat="1">
      <c r="C180" s="39"/>
      <c r="D180" s="39"/>
      <c r="E180" s="39"/>
    </row>
    <row r="181" spans="3:5" s="38" customFormat="1">
      <c r="C181" s="39"/>
      <c r="D181" s="39"/>
      <c r="E181" s="39"/>
    </row>
    <row r="182" spans="3:5" s="38" customFormat="1">
      <c r="C182" s="39"/>
      <c r="D182" s="39"/>
      <c r="E182" s="39"/>
    </row>
    <row r="183" spans="3:5" s="38" customFormat="1">
      <c r="C183" s="39"/>
      <c r="D183" s="39"/>
      <c r="E183" s="39"/>
    </row>
    <row r="184" spans="3:5" s="38" customFormat="1">
      <c r="C184" s="39"/>
      <c r="D184" s="39"/>
      <c r="E184" s="39"/>
    </row>
    <row r="185" spans="3:5" s="38" customFormat="1">
      <c r="C185" s="39"/>
      <c r="D185" s="39"/>
      <c r="E185" s="39"/>
    </row>
    <row r="186" spans="3:5" s="38" customFormat="1">
      <c r="C186" s="39"/>
      <c r="D186" s="39"/>
      <c r="E186" s="39"/>
    </row>
    <row r="187" spans="3:5" s="38" customFormat="1">
      <c r="C187" s="39"/>
      <c r="D187" s="39"/>
      <c r="E187" s="39"/>
    </row>
    <row r="188" spans="3:5" s="38" customFormat="1">
      <c r="C188" s="39"/>
      <c r="D188" s="39"/>
      <c r="E188" s="39"/>
    </row>
    <row r="189" spans="3:5" s="38" customFormat="1">
      <c r="C189" s="39"/>
      <c r="D189" s="39"/>
      <c r="E189" s="39"/>
    </row>
    <row r="190" spans="3:5" s="38" customFormat="1">
      <c r="C190" s="39"/>
      <c r="D190" s="39"/>
      <c r="E190" s="39"/>
    </row>
    <row r="191" spans="3:5" s="38" customFormat="1">
      <c r="C191" s="39"/>
      <c r="D191" s="39"/>
      <c r="E191" s="39"/>
    </row>
    <row r="192" spans="3:5" s="38" customFormat="1">
      <c r="C192" s="39"/>
      <c r="D192" s="39"/>
      <c r="E192" s="39"/>
    </row>
    <row r="193" spans="3:5" s="38" customFormat="1">
      <c r="C193" s="39"/>
      <c r="D193" s="39"/>
      <c r="E193" s="39"/>
    </row>
    <row r="194" spans="3:5" s="38" customFormat="1">
      <c r="C194" s="39"/>
      <c r="D194" s="39"/>
      <c r="E194" s="39"/>
    </row>
    <row r="195" spans="3:5" s="38" customFormat="1">
      <c r="C195" s="39"/>
      <c r="D195" s="39"/>
      <c r="E195" s="39"/>
    </row>
    <row r="196" spans="3:5" s="38" customFormat="1">
      <c r="C196" s="39"/>
      <c r="D196" s="39"/>
      <c r="E196" s="39"/>
    </row>
    <row r="197" spans="3:5" s="38" customFormat="1">
      <c r="C197" s="39"/>
      <c r="D197" s="39"/>
      <c r="E197" s="39"/>
    </row>
    <row r="198" spans="3:5" s="38" customFormat="1">
      <c r="C198" s="39"/>
      <c r="D198" s="39"/>
      <c r="E198" s="39"/>
    </row>
    <row r="199" spans="3:5" s="38" customFormat="1">
      <c r="C199" s="39"/>
      <c r="D199" s="39"/>
      <c r="E199" s="39"/>
    </row>
    <row r="200" spans="3:5" s="38" customFormat="1">
      <c r="C200" s="39"/>
      <c r="D200" s="39"/>
      <c r="E200" s="39"/>
    </row>
    <row r="201" spans="3:5" s="38" customFormat="1">
      <c r="C201" s="39"/>
      <c r="D201" s="39"/>
      <c r="E201" s="39"/>
    </row>
    <row r="202" spans="3:5" s="38" customFormat="1">
      <c r="C202" s="39"/>
      <c r="D202" s="39"/>
      <c r="E202" s="39"/>
    </row>
    <row r="203" spans="3:5" s="38" customFormat="1">
      <c r="C203" s="39"/>
      <c r="D203" s="39"/>
      <c r="E203" s="39"/>
    </row>
    <row r="204" spans="3:5" s="38" customFormat="1">
      <c r="C204" s="39"/>
      <c r="D204" s="39"/>
      <c r="E204" s="39"/>
    </row>
    <row r="205" spans="3:5" s="38" customFormat="1">
      <c r="C205" s="39"/>
      <c r="D205" s="39"/>
      <c r="E205" s="39"/>
    </row>
    <row r="206" spans="3:5" s="38" customFormat="1">
      <c r="C206" s="39"/>
      <c r="D206" s="39"/>
      <c r="E206" s="39"/>
    </row>
    <row r="207" spans="3:5" s="38" customFormat="1">
      <c r="C207" s="39"/>
      <c r="D207" s="39"/>
      <c r="E207" s="39"/>
    </row>
    <row r="208" spans="3:5" s="38" customFormat="1">
      <c r="C208" s="39"/>
      <c r="D208" s="39"/>
      <c r="E208" s="39"/>
    </row>
    <row r="209" spans="3:5" s="38" customFormat="1">
      <c r="C209" s="39"/>
      <c r="D209" s="39"/>
      <c r="E209" s="39"/>
    </row>
    <row r="210" spans="3:5" s="38" customFormat="1">
      <c r="C210" s="39"/>
      <c r="D210" s="39"/>
      <c r="E210" s="39"/>
    </row>
    <row r="211" spans="3:5" s="38" customFormat="1">
      <c r="C211" s="39"/>
      <c r="D211" s="39"/>
      <c r="E211" s="39"/>
    </row>
    <row r="212" spans="3:5" s="38" customFormat="1">
      <c r="C212" s="39"/>
      <c r="D212" s="39"/>
      <c r="E212" s="39"/>
    </row>
    <row r="213" spans="3:5" s="38" customFormat="1">
      <c r="C213" s="39"/>
      <c r="D213" s="39"/>
      <c r="E213" s="39"/>
    </row>
    <row r="214" spans="3:5" s="38" customFormat="1">
      <c r="C214" s="39"/>
      <c r="D214" s="39"/>
      <c r="E214" s="39"/>
    </row>
    <row r="215" spans="3:5" s="38" customFormat="1">
      <c r="C215" s="39"/>
      <c r="D215" s="39"/>
      <c r="E215" s="39"/>
    </row>
    <row r="216" spans="3:5" s="38" customFormat="1">
      <c r="C216" s="39"/>
      <c r="D216" s="39"/>
      <c r="E216" s="39"/>
    </row>
    <row r="217" spans="3:5" s="38" customFormat="1">
      <c r="C217" s="39"/>
      <c r="D217" s="39"/>
      <c r="E217" s="39"/>
    </row>
    <row r="218" spans="3:5" s="38" customFormat="1">
      <c r="C218" s="39"/>
      <c r="D218" s="39"/>
      <c r="E218" s="39"/>
    </row>
    <row r="219" spans="3:5" s="38" customFormat="1">
      <c r="C219" s="39"/>
      <c r="D219" s="39"/>
      <c r="E219" s="39"/>
    </row>
    <row r="220" spans="3:5" s="38" customFormat="1">
      <c r="C220" s="39"/>
      <c r="D220" s="39"/>
      <c r="E220" s="39"/>
    </row>
    <row r="221" spans="3:5" s="38" customFormat="1">
      <c r="C221" s="39"/>
      <c r="D221" s="39"/>
      <c r="E221" s="39"/>
    </row>
    <row r="222" spans="3:5" s="38" customFormat="1">
      <c r="C222" s="39"/>
      <c r="D222" s="39"/>
      <c r="E222" s="39"/>
    </row>
    <row r="223" spans="3:5" s="38" customFormat="1">
      <c r="C223" s="39"/>
      <c r="D223" s="39"/>
      <c r="E223" s="39"/>
    </row>
    <row r="224" spans="3:5" s="38" customFormat="1">
      <c r="C224" s="39"/>
      <c r="D224" s="39"/>
      <c r="E224" s="39"/>
    </row>
    <row r="225" spans="3:5" s="38" customFormat="1">
      <c r="C225" s="39"/>
      <c r="D225" s="39"/>
      <c r="E225" s="39"/>
    </row>
    <row r="226" spans="3:5" s="38" customFormat="1">
      <c r="C226" s="39"/>
      <c r="D226" s="39"/>
      <c r="E226" s="39"/>
    </row>
    <row r="227" spans="3:5" s="38" customFormat="1">
      <c r="C227" s="39"/>
      <c r="D227" s="39"/>
      <c r="E227" s="39"/>
    </row>
    <row r="228" spans="3:5" s="38" customFormat="1">
      <c r="C228" s="39"/>
      <c r="D228" s="39"/>
      <c r="E228" s="39"/>
    </row>
    <row r="229" spans="3:5" s="38" customFormat="1">
      <c r="C229" s="39"/>
      <c r="D229" s="39"/>
      <c r="E229" s="39"/>
    </row>
    <row r="230" spans="3:5" s="38" customFormat="1">
      <c r="C230" s="39"/>
      <c r="D230" s="39"/>
      <c r="E230" s="39"/>
    </row>
    <row r="231" spans="3:5" s="38" customFormat="1">
      <c r="C231" s="39"/>
      <c r="D231" s="39"/>
      <c r="E231" s="39"/>
    </row>
    <row r="232" spans="3:5" s="38" customFormat="1">
      <c r="C232" s="39"/>
      <c r="D232" s="39"/>
      <c r="E232" s="39"/>
    </row>
    <row r="233" spans="3:5" s="38" customFormat="1">
      <c r="C233" s="39"/>
      <c r="D233" s="39"/>
      <c r="E233" s="39"/>
    </row>
    <row r="234" spans="3:5" s="38" customFormat="1">
      <c r="C234" s="39"/>
      <c r="D234" s="39"/>
      <c r="E234" s="39"/>
    </row>
    <row r="235" spans="3:5" s="38" customFormat="1">
      <c r="C235" s="39"/>
      <c r="D235" s="39"/>
      <c r="E235" s="39"/>
    </row>
    <row r="236" spans="3:5" s="38" customFormat="1">
      <c r="C236" s="39"/>
      <c r="D236" s="39"/>
      <c r="E236" s="39"/>
    </row>
    <row r="237" spans="3:5" s="38" customFormat="1">
      <c r="C237" s="39"/>
      <c r="D237" s="39"/>
      <c r="E237" s="39"/>
    </row>
    <row r="238" spans="3:5" s="38" customFormat="1">
      <c r="C238" s="39"/>
      <c r="D238" s="39"/>
      <c r="E238" s="39"/>
    </row>
    <row r="239" spans="3:5" s="38" customFormat="1">
      <c r="C239" s="39"/>
      <c r="D239" s="39"/>
      <c r="E239" s="39"/>
    </row>
    <row r="240" spans="3:5" s="38" customFormat="1">
      <c r="C240" s="39"/>
      <c r="D240" s="39"/>
      <c r="E240" s="39"/>
    </row>
    <row r="241" spans="3:5" s="38" customFormat="1">
      <c r="C241" s="39"/>
      <c r="D241" s="39"/>
      <c r="E241" s="39"/>
    </row>
    <row r="242" spans="3:5" s="38" customFormat="1">
      <c r="C242" s="39"/>
      <c r="D242" s="39"/>
      <c r="E242" s="39"/>
    </row>
    <row r="243" spans="3:5" s="38" customFormat="1">
      <c r="C243" s="39"/>
      <c r="D243" s="39"/>
      <c r="E243" s="39"/>
    </row>
    <row r="244" spans="3:5" s="38" customFormat="1">
      <c r="C244" s="39"/>
      <c r="D244" s="39"/>
      <c r="E244" s="39"/>
    </row>
    <row r="245" spans="3:5" s="38" customFormat="1">
      <c r="C245" s="39"/>
      <c r="D245" s="39"/>
      <c r="E245" s="39"/>
    </row>
    <row r="246" spans="3:5" s="38" customFormat="1">
      <c r="C246" s="39"/>
      <c r="D246" s="39"/>
      <c r="E246" s="39"/>
    </row>
    <row r="247" spans="3:5" s="38" customFormat="1">
      <c r="C247" s="39"/>
      <c r="D247" s="39"/>
      <c r="E247" s="39"/>
    </row>
    <row r="248" spans="3:5" s="38" customFormat="1">
      <c r="C248" s="39"/>
      <c r="D248" s="39"/>
      <c r="E248" s="39"/>
    </row>
    <row r="249" spans="3:5" s="38" customFormat="1">
      <c r="C249" s="39"/>
      <c r="D249" s="39"/>
      <c r="E249" s="39"/>
    </row>
    <row r="250" spans="3:5" s="38" customFormat="1">
      <c r="C250" s="39"/>
      <c r="D250" s="39"/>
      <c r="E250" s="39"/>
    </row>
    <row r="251" spans="3:5" s="38" customFormat="1">
      <c r="C251" s="39"/>
      <c r="D251" s="39"/>
      <c r="E251" s="39"/>
    </row>
    <row r="252" spans="3:5" s="38" customFormat="1">
      <c r="C252" s="39"/>
      <c r="D252" s="39"/>
      <c r="E252" s="39"/>
    </row>
    <row r="253" spans="3:5" s="38" customFormat="1">
      <c r="C253" s="39"/>
      <c r="D253" s="39"/>
      <c r="E253" s="39"/>
    </row>
    <row r="254" spans="3:5" s="38" customFormat="1">
      <c r="C254" s="39"/>
      <c r="D254" s="39"/>
      <c r="E254" s="39"/>
    </row>
    <row r="255" spans="3:5" s="38" customFormat="1">
      <c r="C255" s="39"/>
      <c r="D255" s="39"/>
      <c r="E255" s="39"/>
    </row>
    <row r="256" spans="3:5" s="38" customFormat="1">
      <c r="C256" s="39"/>
      <c r="D256" s="39"/>
      <c r="E256" s="39"/>
    </row>
    <row r="257" spans="3:5" s="38" customFormat="1">
      <c r="C257" s="39"/>
      <c r="D257" s="39"/>
      <c r="E257" s="39"/>
    </row>
    <row r="258" spans="3:5" s="38" customFormat="1">
      <c r="C258" s="39"/>
      <c r="D258" s="39"/>
      <c r="E258" s="39"/>
    </row>
    <row r="259" spans="3:5" s="38" customFormat="1">
      <c r="C259" s="39"/>
      <c r="D259" s="39"/>
      <c r="E259" s="39"/>
    </row>
    <row r="260" spans="3:5" s="38" customFormat="1">
      <c r="C260" s="39"/>
      <c r="D260" s="39"/>
      <c r="E260" s="39"/>
    </row>
    <row r="261" spans="3:5" s="38" customFormat="1">
      <c r="C261" s="39"/>
      <c r="D261" s="39"/>
      <c r="E261" s="39"/>
    </row>
    <row r="262" spans="3:5" s="38" customFormat="1">
      <c r="C262" s="39"/>
      <c r="D262" s="39"/>
      <c r="E262" s="39"/>
    </row>
    <row r="263" spans="3:5" s="38" customFormat="1">
      <c r="C263" s="39"/>
      <c r="D263" s="39"/>
      <c r="E263" s="39"/>
    </row>
    <row r="264" spans="3:5" s="38" customFormat="1">
      <c r="C264" s="39"/>
      <c r="D264" s="39"/>
      <c r="E264" s="39"/>
    </row>
    <row r="265" spans="3:5" s="38" customFormat="1">
      <c r="C265" s="39"/>
      <c r="D265" s="39"/>
      <c r="E265" s="39"/>
    </row>
    <row r="266" spans="3:5" s="38" customFormat="1">
      <c r="C266" s="39"/>
      <c r="D266" s="39"/>
      <c r="E266" s="39"/>
    </row>
    <row r="267" spans="3:5" s="38" customFormat="1">
      <c r="C267" s="39"/>
      <c r="D267" s="39"/>
      <c r="E267" s="39"/>
    </row>
    <row r="268" spans="3:5" s="38" customFormat="1">
      <c r="C268" s="39"/>
      <c r="D268" s="39"/>
      <c r="E268" s="39"/>
    </row>
    <row r="269" spans="3:5" s="38" customFormat="1">
      <c r="C269" s="39"/>
      <c r="D269" s="39"/>
      <c r="E269" s="39"/>
    </row>
    <row r="270" spans="3:5" s="38" customFormat="1">
      <c r="C270" s="39"/>
      <c r="D270" s="39"/>
      <c r="E270" s="39"/>
    </row>
    <row r="271" spans="3:5" s="38" customFormat="1">
      <c r="C271" s="39"/>
      <c r="D271" s="39"/>
      <c r="E271" s="39"/>
    </row>
    <row r="272" spans="3:5" s="38" customFormat="1">
      <c r="C272" s="39"/>
      <c r="D272" s="39"/>
      <c r="E272" s="39"/>
    </row>
    <row r="273" spans="3:5" s="38" customFormat="1">
      <c r="C273" s="39"/>
      <c r="D273" s="39"/>
      <c r="E273" s="39"/>
    </row>
    <row r="274" spans="3:5" s="38" customFormat="1">
      <c r="C274" s="39"/>
      <c r="D274" s="39"/>
      <c r="E274" s="39"/>
    </row>
    <row r="275" spans="3:5" s="38" customFormat="1">
      <c r="C275" s="39"/>
      <c r="D275" s="39"/>
      <c r="E275" s="39"/>
    </row>
    <row r="276" spans="3:5" s="38" customFormat="1">
      <c r="C276" s="39"/>
      <c r="D276" s="39"/>
      <c r="E276" s="39"/>
    </row>
    <row r="277" spans="3:5" s="38" customFormat="1">
      <c r="C277" s="39"/>
      <c r="D277" s="39"/>
      <c r="E277" s="39"/>
    </row>
    <row r="278" spans="3:5" s="38" customFormat="1">
      <c r="C278" s="39"/>
      <c r="D278" s="39"/>
      <c r="E278" s="39"/>
    </row>
    <row r="279" spans="3:5" s="38" customFormat="1">
      <c r="C279" s="39"/>
      <c r="D279" s="39"/>
      <c r="E279" s="39"/>
    </row>
    <row r="280" spans="3:5" s="38" customFormat="1">
      <c r="C280" s="39"/>
      <c r="D280" s="39"/>
      <c r="E280" s="39"/>
    </row>
    <row r="281" spans="3:5" s="38" customFormat="1">
      <c r="C281" s="39"/>
      <c r="D281" s="39"/>
      <c r="E281" s="39"/>
    </row>
    <row r="282" spans="3:5" s="38" customFormat="1">
      <c r="C282" s="39"/>
      <c r="D282" s="39"/>
      <c r="E282" s="39"/>
    </row>
    <row r="283" spans="3:5" s="38" customFormat="1">
      <c r="C283" s="39"/>
      <c r="D283" s="39"/>
      <c r="E283" s="39"/>
    </row>
    <row r="284" spans="3:5" s="38" customFormat="1">
      <c r="C284" s="39"/>
      <c r="D284" s="39"/>
      <c r="E284" s="39"/>
    </row>
    <row r="285" spans="3:5" s="38" customFormat="1">
      <c r="C285" s="39"/>
      <c r="D285" s="39"/>
      <c r="E285" s="39"/>
    </row>
    <row r="286" spans="3:5" s="38" customFormat="1">
      <c r="C286" s="39"/>
      <c r="D286" s="39"/>
      <c r="E286" s="39"/>
    </row>
    <row r="287" spans="3:5" s="38" customFormat="1">
      <c r="C287" s="39"/>
      <c r="D287" s="39"/>
      <c r="E287" s="39"/>
    </row>
    <row r="288" spans="3:5" s="38" customFormat="1">
      <c r="C288" s="39"/>
      <c r="D288" s="39"/>
      <c r="E288" s="39"/>
    </row>
    <row r="289" spans="3:5" s="38" customFormat="1">
      <c r="C289" s="39"/>
      <c r="D289" s="39"/>
      <c r="E289" s="39"/>
    </row>
    <row r="290" spans="3:5" s="38" customFormat="1">
      <c r="C290" s="39"/>
      <c r="D290" s="39"/>
      <c r="E290" s="39"/>
    </row>
    <row r="291" spans="3:5" s="38" customFormat="1">
      <c r="C291" s="39"/>
      <c r="D291" s="39"/>
      <c r="E291" s="39"/>
    </row>
    <row r="292" spans="3:5" s="38" customFormat="1">
      <c r="C292" s="39"/>
      <c r="D292" s="39"/>
      <c r="E292" s="39"/>
    </row>
    <row r="293" spans="3:5" s="38" customFormat="1">
      <c r="C293" s="39"/>
      <c r="D293" s="39"/>
      <c r="E293" s="39"/>
    </row>
    <row r="294" spans="3:5" s="38" customFormat="1">
      <c r="C294" s="39"/>
      <c r="D294" s="39"/>
      <c r="E294" s="39"/>
    </row>
    <row r="295" spans="3:5" s="38" customFormat="1">
      <c r="C295" s="39"/>
      <c r="D295" s="39"/>
      <c r="E295" s="39"/>
    </row>
    <row r="296" spans="3:5" s="38" customFormat="1">
      <c r="C296" s="39"/>
      <c r="D296" s="39"/>
      <c r="E296" s="39"/>
    </row>
    <row r="297" spans="3:5" s="38" customFormat="1">
      <c r="C297" s="39"/>
      <c r="D297" s="39"/>
      <c r="E297" s="39"/>
    </row>
    <row r="298" spans="3:5" s="38" customFormat="1">
      <c r="C298" s="39"/>
      <c r="D298" s="39"/>
      <c r="E298" s="39"/>
    </row>
    <row r="299" spans="3:5" s="38" customFormat="1">
      <c r="C299" s="39"/>
      <c r="D299" s="39"/>
      <c r="E299" s="39"/>
    </row>
    <row r="300" spans="3:5" s="38" customFormat="1">
      <c r="C300" s="39"/>
      <c r="D300" s="39"/>
      <c r="E300" s="39"/>
    </row>
    <row r="301" spans="3:5" s="38" customFormat="1">
      <c r="C301" s="39"/>
      <c r="D301" s="39"/>
      <c r="E301" s="39"/>
    </row>
    <row r="302" spans="3:5" s="38" customFormat="1">
      <c r="C302" s="39"/>
      <c r="D302" s="39"/>
      <c r="E302" s="39"/>
    </row>
    <row r="303" spans="3:5" s="38" customFormat="1">
      <c r="C303" s="39"/>
      <c r="D303" s="39"/>
      <c r="E303" s="39"/>
    </row>
    <row r="304" spans="3:5" s="38" customFormat="1">
      <c r="C304" s="39"/>
      <c r="D304" s="39"/>
      <c r="E304" s="39"/>
    </row>
    <row r="305" spans="3:5" s="38" customFormat="1">
      <c r="C305" s="39"/>
      <c r="D305" s="39"/>
      <c r="E305" s="39"/>
    </row>
    <row r="306" spans="3:5" s="38" customFormat="1">
      <c r="C306" s="39"/>
      <c r="D306" s="39"/>
      <c r="E306" s="39"/>
    </row>
    <row r="307" spans="3:5" s="38" customFormat="1">
      <c r="C307" s="39"/>
      <c r="D307" s="39"/>
      <c r="E307" s="39"/>
    </row>
    <row r="308" spans="3:5" s="38" customFormat="1">
      <c r="C308" s="39"/>
      <c r="D308" s="39"/>
      <c r="E308" s="39"/>
    </row>
    <row r="309" spans="3:5" s="38" customFormat="1">
      <c r="C309" s="39"/>
      <c r="D309" s="39"/>
      <c r="E309" s="39"/>
    </row>
    <row r="310" spans="3:5" s="38" customFormat="1">
      <c r="C310" s="39"/>
      <c r="D310" s="39"/>
      <c r="E310" s="39"/>
    </row>
    <row r="311" spans="3:5" s="38" customFormat="1">
      <c r="C311" s="39"/>
      <c r="D311" s="39"/>
      <c r="E311" s="39"/>
    </row>
    <row r="312" spans="3:5" s="38" customFormat="1">
      <c r="C312" s="39"/>
      <c r="D312" s="39"/>
      <c r="E312" s="39"/>
    </row>
  </sheetData>
  <mergeCells count="27">
    <mergeCell ref="N35:O35"/>
    <mergeCell ref="A38:B38"/>
    <mergeCell ref="G38:H38"/>
    <mergeCell ref="C31:K31"/>
    <mergeCell ref="C32:K32"/>
    <mergeCell ref="C33:K33"/>
    <mergeCell ref="A35:B35"/>
    <mergeCell ref="D35:E35"/>
    <mergeCell ref="G35:H35"/>
    <mergeCell ref="I35:M35"/>
    <mergeCell ref="C14:N14"/>
    <mergeCell ref="A16:A17"/>
    <mergeCell ref="B16:B17"/>
    <mergeCell ref="C16:C17"/>
    <mergeCell ref="D16:D17"/>
    <mergeCell ref="E16:E17"/>
    <mergeCell ref="F16:K16"/>
    <mergeCell ref="L16:P16"/>
    <mergeCell ref="C10:P10"/>
    <mergeCell ref="A11:B11"/>
    <mergeCell ref="A12:P12"/>
    <mergeCell ref="A13:P13"/>
    <mergeCell ref="A4:P4"/>
    <mergeCell ref="A5:P5"/>
    <mergeCell ref="C7:P7"/>
    <mergeCell ref="C8:P8"/>
    <mergeCell ref="C9:P9"/>
  </mergeCells>
  <pageMargins left="0.48" right="0.43307086614173229" top="0.74803149606299213" bottom="0.6692913385826772" header="0.51181102362204722" footer="0.43307086614173229"/>
  <pageSetup paperSize="9" scale="76" orientation="landscape" r:id="rId1"/>
  <headerFooter alignWithMargins="0">
    <oddFooter>&amp;R&amp;P lapa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4"/>
  <sheetViews>
    <sheetView tabSelected="1" view="pageBreakPreview" zoomScale="60" zoomScaleNormal="100" workbookViewId="0">
      <selection activeCell="R26" sqref="R26"/>
    </sheetView>
  </sheetViews>
  <sheetFormatPr defaultRowHeight="12.75"/>
  <cols>
    <col min="1" max="1" width="4.140625" style="228" customWidth="1"/>
    <col min="2" max="2" width="12.5703125" style="253" customWidth="1"/>
    <col min="3" max="3" width="40" style="270" customWidth="1"/>
    <col min="4" max="4" width="5.85546875" style="270" bestFit="1" customWidth="1"/>
    <col min="5" max="5" width="7.85546875" style="270" customWidth="1"/>
    <col min="6" max="6" width="5.7109375" style="253" bestFit="1" customWidth="1"/>
    <col min="7" max="7" width="5.7109375" style="228" bestFit="1" customWidth="1"/>
    <col min="8" max="8" width="7.28515625" style="228" customWidth="1"/>
    <col min="9" max="9" width="6.7109375" style="228" bestFit="1" customWidth="1"/>
    <col min="10" max="10" width="7" style="228" bestFit="1" customWidth="1"/>
    <col min="11" max="11" width="7" style="228" customWidth="1"/>
    <col min="12" max="16" width="8.42578125" style="228" customWidth="1"/>
    <col min="17" max="16384" width="9.140625" style="228"/>
  </cols>
  <sheetData>
    <row r="1" spans="1:16">
      <c r="B1" s="229"/>
      <c r="C1" s="230"/>
      <c r="D1" s="230"/>
      <c r="E1" s="230"/>
      <c r="F1" s="229"/>
      <c r="P1" s="231" t="s">
        <v>210</v>
      </c>
    </row>
    <row r="2" spans="1:16">
      <c r="B2" s="229"/>
      <c r="C2" s="230"/>
      <c r="D2" s="230"/>
      <c r="E2" s="230"/>
      <c r="F2" s="229"/>
      <c r="P2" s="231" t="s">
        <v>282</v>
      </c>
    </row>
    <row r="3" spans="1:16">
      <c r="B3" s="229"/>
      <c r="C3" s="230"/>
      <c r="D3" s="230"/>
      <c r="E3" s="230"/>
      <c r="F3" s="229"/>
      <c r="P3" s="231" t="s">
        <v>211</v>
      </c>
    </row>
    <row r="4" spans="1:16" ht="15.75">
      <c r="A4" s="502" t="s">
        <v>212</v>
      </c>
      <c r="B4" s="502"/>
      <c r="C4" s="502"/>
      <c r="D4" s="502"/>
      <c r="E4" s="502"/>
      <c r="F4" s="502"/>
      <c r="G4" s="502"/>
      <c r="H4" s="502"/>
      <c r="I4" s="502"/>
      <c r="J4" s="502"/>
      <c r="K4" s="502"/>
      <c r="L4" s="502"/>
      <c r="M4" s="502"/>
      <c r="N4" s="502"/>
      <c r="O4" s="502"/>
      <c r="P4" s="502"/>
    </row>
    <row r="5" spans="1:16" ht="14.25">
      <c r="A5" s="503" t="s">
        <v>213</v>
      </c>
      <c r="B5" s="503"/>
      <c r="C5" s="503"/>
      <c r="D5" s="503"/>
      <c r="E5" s="503"/>
      <c r="F5" s="503"/>
      <c r="G5" s="503"/>
      <c r="H5" s="503"/>
      <c r="I5" s="503"/>
      <c r="J5" s="503"/>
      <c r="K5" s="503"/>
      <c r="L5" s="503"/>
      <c r="M5" s="503"/>
      <c r="N5" s="503"/>
      <c r="O5" s="503"/>
      <c r="P5" s="503"/>
    </row>
    <row r="6" spans="1:16" ht="5.25" customHeight="1">
      <c r="A6" s="232"/>
      <c r="B6" s="232"/>
      <c r="C6" s="232"/>
      <c r="D6" s="232"/>
      <c r="E6" s="232"/>
      <c r="F6" s="232"/>
      <c r="G6" s="232"/>
      <c r="H6" s="232"/>
      <c r="I6" s="232"/>
      <c r="J6" s="232"/>
      <c r="K6" s="232"/>
      <c r="L6" s="232"/>
      <c r="M6" s="232"/>
      <c r="N6" s="232"/>
      <c r="O6" s="232"/>
      <c r="P6" s="232"/>
    </row>
    <row r="7" spans="1:16" ht="4.5" customHeight="1">
      <c r="A7" s="233" t="s">
        <v>214</v>
      </c>
      <c r="B7" s="234"/>
      <c r="C7" s="504"/>
      <c r="D7" s="504"/>
      <c r="E7" s="504"/>
      <c r="F7" s="504"/>
      <c r="G7" s="504"/>
      <c r="H7" s="504"/>
      <c r="I7" s="504"/>
      <c r="J7" s="504"/>
      <c r="K7" s="504"/>
      <c r="L7" s="504"/>
      <c r="M7" s="504"/>
      <c r="N7" s="504"/>
      <c r="O7" s="504"/>
      <c r="P7" s="504"/>
    </row>
    <row r="8" spans="1:16" ht="15">
      <c r="A8" s="235" t="s">
        <v>215</v>
      </c>
      <c r="B8" s="236"/>
      <c r="C8" s="504" t="s">
        <v>279</v>
      </c>
      <c r="D8" s="504"/>
      <c r="E8" s="504"/>
      <c r="F8" s="504"/>
      <c r="G8" s="504"/>
      <c r="H8" s="504"/>
      <c r="I8" s="504"/>
      <c r="J8" s="504"/>
      <c r="K8" s="504"/>
      <c r="L8" s="504"/>
      <c r="M8" s="504"/>
      <c r="N8" s="504"/>
      <c r="O8" s="504"/>
      <c r="P8" s="504"/>
    </row>
    <row r="9" spans="1:16" ht="15">
      <c r="A9" s="235" t="s">
        <v>216</v>
      </c>
      <c r="B9" s="236"/>
      <c r="C9" s="505" t="s">
        <v>280</v>
      </c>
      <c r="D9" s="505"/>
      <c r="E9" s="505"/>
      <c r="F9" s="505"/>
      <c r="G9" s="505"/>
      <c r="H9" s="505"/>
      <c r="I9" s="505"/>
      <c r="J9" s="505"/>
      <c r="K9" s="505"/>
      <c r="L9" s="505"/>
      <c r="M9" s="505"/>
      <c r="N9" s="505"/>
      <c r="O9" s="505"/>
      <c r="P9" s="505"/>
    </row>
    <row r="10" spans="1:16" ht="15">
      <c r="A10" s="235" t="s">
        <v>217</v>
      </c>
      <c r="B10" s="237"/>
      <c r="C10" s="501" t="s">
        <v>218</v>
      </c>
      <c r="D10" s="501"/>
      <c r="E10" s="501"/>
      <c r="F10" s="501"/>
      <c r="G10" s="501"/>
      <c r="H10" s="501"/>
      <c r="I10" s="501"/>
      <c r="J10" s="501"/>
      <c r="K10" s="501"/>
      <c r="L10" s="501"/>
      <c r="M10" s="501"/>
      <c r="N10" s="501"/>
      <c r="O10" s="501"/>
      <c r="P10" s="501"/>
    </row>
    <row r="11" spans="1:16" ht="28.5" customHeight="1">
      <c r="A11" s="499" t="s">
        <v>219</v>
      </c>
      <c r="B11" s="499"/>
      <c r="C11" s="238"/>
      <c r="D11" s="239"/>
      <c r="E11" s="240"/>
      <c r="F11" s="240"/>
      <c r="G11" s="240"/>
      <c r="H11" s="241"/>
      <c r="I11" s="241"/>
      <c r="J11" s="242"/>
      <c r="K11" s="232"/>
      <c r="L11" s="232"/>
      <c r="M11" s="232"/>
      <c r="N11" s="232"/>
      <c r="O11" s="232"/>
      <c r="P11" s="232"/>
    </row>
    <row r="12" spans="1:16" s="229" customFormat="1" ht="12.75" customHeight="1">
      <c r="A12" s="500" t="s">
        <v>275</v>
      </c>
      <c r="B12" s="500"/>
      <c r="C12" s="500"/>
      <c r="D12" s="500"/>
      <c r="E12" s="500"/>
      <c r="F12" s="500"/>
      <c r="G12" s="500"/>
      <c r="H12" s="500"/>
      <c r="I12" s="500"/>
      <c r="J12" s="500"/>
      <c r="K12" s="500"/>
      <c r="L12" s="500"/>
      <c r="M12" s="500"/>
      <c r="N12" s="500"/>
      <c r="O12" s="500"/>
      <c r="P12" s="500"/>
    </row>
    <row r="13" spans="1:16" s="229" customFormat="1" ht="12.75" customHeight="1">
      <c r="A13" s="500" t="s">
        <v>228</v>
      </c>
      <c r="B13" s="500"/>
      <c r="C13" s="500"/>
      <c r="D13" s="500"/>
      <c r="E13" s="500"/>
      <c r="F13" s="500"/>
      <c r="G13" s="500"/>
      <c r="H13" s="500"/>
      <c r="I13" s="500"/>
      <c r="J13" s="500"/>
      <c r="K13" s="500"/>
      <c r="L13" s="500"/>
      <c r="M13" s="500"/>
      <c r="N13" s="500"/>
      <c r="O13" s="500"/>
      <c r="P13" s="500"/>
    </row>
    <row r="14" spans="1:16" s="229" customFormat="1">
      <c r="C14" s="491" t="s">
        <v>9</v>
      </c>
      <c r="D14" s="491"/>
      <c r="E14" s="491"/>
      <c r="F14" s="491"/>
      <c r="G14" s="491"/>
      <c r="H14" s="491"/>
      <c r="I14" s="491"/>
      <c r="J14" s="491"/>
      <c r="K14" s="491"/>
      <c r="L14" s="491"/>
      <c r="M14" s="491"/>
      <c r="N14" s="491"/>
    </row>
    <row r="15" spans="1:16" s="229" customFormat="1" ht="5.25" customHeight="1" thickBot="1">
      <c r="A15" s="243"/>
      <c r="B15" s="243"/>
      <c r="C15" s="230"/>
      <c r="D15" s="230"/>
      <c r="E15" s="230"/>
      <c r="G15" s="243"/>
      <c r="H15" s="243"/>
    </row>
    <row r="16" spans="1:16" s="229" customFormat="1" ht="13.5" customHeight="1">
      <c r="A16" s="494" t="s">
        <v>0</v>
      </c>
      <c r="B16" s="496" t="s">
        <v>18</v>
      </c>
      <c r="C16" s="483" t="s">
        <v>19</v>
      </c>
      <c r="D16" s="496" t="s">
        <v>20</v>
      </c>
      <c r="E16" s="496" t="s">
        <v>21</v>
      </c>
      <c r="F16" s="483" t="s">
        <v>22</v>
      </c>
      <c r="G16" s="483"/>
      <c r="H16" s="483"/>
      <c r="I16" s="483"/>
      <c r="J16" s="483"/>
      <c r="K16" s="483"/>
      <c r="L16" s="483" t="s">
        <v>23</v>
      </c>
      <c r="M16" s="483"/>
      <c r="N16" s="483"/>
      <c r="O16" s="483"/>
      <c r="P16" s="484"/>
    </row>
    <row r="17" spans="1:16" s="229" customFormat="1" ht="69">
      <c r="A17" s="495"/>
      <c r="B17" s="497"/>
      <c r="C17" s="498"/>
      <c r="D17" s="497"/>
      <c r="E17" s="497"/>
      <c r="F17" s="244" t="s">
        <v>24</v>
      </c>
      <c r="G17" s="244" t="s">
        <v>33</v>
      </c>
      <c r="H17" s="244" t="s">
        <v>34</v>
      </c>
      <c r="I17" s="244" t="s">
        <v>35</v>
      </c>
      <c r="J17" s="244" t="s">
        <v>36</v>
      </c>
      <c r="K17" s="244" t="s">
        <v>37</v>
      </c>
      <c r="L17" s="244" t="s">
        <v>25</v>
      </c>
      <c r="M17" s="244" t="s">
        <v>34</v>
      </c>
      <c r="N17" s="244" t="s">
        <v>35</v>
      </c>
      <c r="O17" s="244" t="s">
        <v>36</v>
      </c>
      <c r="P17" s="245" t="s">
        <v>38</v>
      </c>
    </row>
    <row r="18" spans="1:16" s="229" customFormat="1" ht="13.5" thickBot="1">
      <c r="A18" s="246" t="s">
        <v>26</v>
      </c>
      <c r="B18" s="247" t="s">
        <v>27</v>
      </c>
      <c r="C18" s="248">
        <v>3</v>
      </c>
      <c r="D18" s="249">
        <v>4</v>
      </c>
      <c r="E18" s="248">
        <v>5</v>
      </c>
      <c r="F18" s="249">
        <v>6</v>
      </c>
      <c r="G18" s="248">
        <v>7</v>
      </c>
      <c r="H18" s="248">
        <v>8</v>
      </c>
      <c r="I18" s="249">
        <v>9</v>
      </c>
      <c r="J18" s="249">
        <v>10</v>
      </c>
      <c r="K18" s="248">
        <v>11</v>
      </c>
      <c r="L18" s="248">
        <v>12</v>
      </c>
      <c r="M18" s="248">
        <v>13</v>
      </c>
      <c r="N18" s="249">
        <v>14</v>
      </c>
      <c r="O18" s="249">
        <v>15</v>
      </c>
      <c r="P18" s="250">
        <v>16</v>
      </c>
    </row>
    <row r="19" spans="1:16" s="229" customFormat="1">
      <c r="A19" s="302"/>
      <c r="B19" s="303"/>
      <c r="C19" s="304" t="s">
        <v>233</v>
      </c>
      <c r="D19" s="305"/>
      <c r="E19" s="306"/>
      <c r="F19" s="251"/>
      <c r="G19" s="251"/>
      <c r="H19" s="251"/>
      <c r="I19" s="251"/>
      <c r="J19" s="251"/>
      <c r="K19" s="251"/>
      <c r="L19" s="251"/>
      <c r="M19" s="251"/>
      <c r="N19" s="251"/>
      <c r="O19" s="251"/>
      <c r="P19" s="252"/>
    </row>
    <row r="20" spans="1:16" s="229" customFormat="1" ht="25.5">
      <c r="A20" s="307">
        <v>1</v>
      </c>
      <c r="B20" s="308" t="s">
        <v>352</v>
      </c>
      <c r="C20" s="381" t="s">
        <v>416</v>
      </c>
      <c r="D20" s="308" t="s">
        <v>234</v>
      </c>
      <c r="E20" s="310">
        <v>820</v>
      </c>
      <c r="F20" s="253"/>
      <c r="G20" s="253"/>
      <c r="H20" s="253"/>
      <c r="I20" s="253"/>
      <c r="J20" s="253"/>
      <c r="K20" s="253"/>
      <c r="L20" s="253"/>
      <c r="M20" s="253"/>
      <c r="N20" s="253"/>
      <c r="O20" s="253"/>
      <c r="P20" s="254"/>
    </row>
    <row r="21" spans="1:16" s="229" customFormat="1" ht="25.5">
      <c r="A21" s="307">
        <v>2</v>
      </c>
      <c r="B21" s="308" t="s">
        <v>352</v>
      </c>
      <c r="C21" s="309" t="s">
        <v>417</v>
      </c>
      <c r="D21" s="308" t="s">
        <v>234</v>
      </c>
      <c r="E21" s="310">
        <v>477</v>
      </c>
      <c r="F21" s="253"/>
      <c r="G21" s="253"/>
      <c r="H21" s="253"/>
      <c r="I21" s="253"/>
      <c r="J21" s="253"/>
      <c r="K21" s="253"/>
      <c r="L21" s="253"/>
      <c r="M21" s="253"/>
      <c r="N21" s="253"/>
      <c r="O21" s="253"/>
      <c r="P21" s="254"/>
    </row>
    <row r="22" spans="1:16" s="229" customFormat="1" ht="25.5">
      <c r="A22" s="307">
        <v>3</v>
      </c>
      <c r="B22" s="308" t="s">
        <v>352</v>
      </c>
      <c r="C22" s="309" t="s">
        <v>418</v>
      </c>
      <c r="D22" s="308" t="s">
        <v>234</v>
      </c>
      <c r="E22" s="310">
        <v>642</v>
      </c>
      <c r="F22" s="253"/>
      <c r="G22" s="253"/>
      <c r="H22" s="253"/>
      <c r="I22" s="253"/>
      <c r="J22" s="253"/>
      <c r="K22" s="253"/>
      <c r="L22" s="253"/>
      <c r="M22" s="253"/>
      <c r="N22" s="253"/>
      <c r="O22" s="253"/>
      <c r="P22" s="254"/>
    </row>
    <row r="23" spans="1:16" s="229" customFormat="1" ht="25.5">
      <c r="A23" s="307">
        <v>4</v>
      </c>
      <c r="B23" s="308" t="s">
        <v>352</v>
      </c>
      <c r="C23" s="309" t="s">
        <v>419</v>
      </c>
      <c r="D23" s="308" t="s">
        <v>234</v>
      </c>
      <c r="E23" s="310">
        <v>94</v>
      </c>
      <c r="F23" s="253"/>
      <c r="G23" s="253"/>
      <c r="H23" s="253"/>
      <c r="I23" s="253"/>
      <c r="J23" s="253"/>
      <c r="K23" s="253"/>
      <c r="L23" s="253"/>
      <c r="M23" s="253"/>
      <c r="N23" s="253"/>
      <c r="O23" s="253"/>
      <c r="P23" s="254"/>
    </row>
    <row r="24" spans="1:16" s="229" customFormat="1" ht="25.5">
      <c r="A24" s="307">
        <v>5</v>
      </c>
      <c r="B24" s="308" t="s">
        <v>352</v>
      </c>
      <c r="C24" s="309" t="s">
        <v>420</v>
      </c>
      <c r="D24" s="308" t="s">
        <v>234</v>
      </c>
      <c r="E24" s="310">
        <v>89</v>
      </c>
      <c r="F24" s="253"/>
      <c r="G24" s="253"/>
      <c r="H24" s="253"/>
      <c r="I24" s="253"/>
      <c r="J24" s="253"/>
      <c r="K24" s="253"/>
      <c r="L24" s="253"/>
      <c r="M24" s="253"/>
      <c r="N24" s="253"/>
      <c r="O24" s="253"/>
      <c r="P24" s="254"/>
    </row>
    <row r="25" spans="1:16" s="229" customFormat="1" ht="25.5">
      <c r="A25" s="307">
        <v>6</v>
      </c>
      <c r="B25" s="308" t="s">
        <v>352</v>
      </c>
      <c r="C25" s="309" t="s">
        <v>421</v>
      </c>
      <c r="D25" s="308" t="s">
        <v>234</v>
      </c>
      <c r="E25" s="310">
        <v>93</v>
      </c>
      <c r="F25" s="253"/>
      <c r="G25" s="253"/>
      <c r="H25" s="253"/>
      <c r="I25" s="253"/>
      <c r="J25" s="253"/>
      <c r="K25" s="253"/>
      <c r="L25" s="253"/>
      <c r="M25" s="253"/>
      <c r="N25" s="253"/>
      <c r="O25" s="253"/>
      <c r="P25" s="254"/>
    </row>
    <row r="26" spans="1:16" s="229" customFormat="1" ht="25.5">
      <c r="A26" s="307">
        <v>7</v>
      </c>
      <c r="B26" s="308" t="s">
        <v>352</v>
      </c>
      <c r="C26" s="309" t="s">
        <v>422</v>
      </c>
      <c r="D26" s="308" t="s">
        <v>234</v>
      </c>
      <c r="E26" s="310">
        <v>175</v>
      </c>
      <c r="F26" s="253"/>
      <c r="G26" s="253"/>
      <c r="H26" s="253"/>
      <c r="I26" s="253"/>
      <c r="J26" s="253"/>
      <c r="K26" s="253"/>
      <c r="L26" s="253"/>
      <c r="M26" s="253"/>
      <c r="N26" s="253"/>
      <c r="O26" s="253"/>
      <c r="P26" s="254"/>
    </row>
    <row r="27" spans="1:16" s="229" customFormat="1" ht="25.5">
      <c r="A27" s="307">
        <v>8</v>
      </c>
      <c r="B27" s="308" t="s">
        <v>352</v>
      </c>
      <c r="C27" s="309" t="s">
        <v>423</v>
      </c>
      <c r="D27" s="308" t="s">
        <v>234</v>
      </c>
      <c r="E27" s="310">
        <v>13</v>
      </c>
      <c r="F27" s="253"/>
      <c r="G27" s="253"/>
      <c r="H27" s="253"/>
      <c r="I27" s="253"/>
      <c r="J27" s="253"/>
      <c r="K27" s="253"/>
      <c r="L27" s="253"/>
      <c r="M27" s="253"/>
      <c r="N27" s="253"/>
      <c r="O27" s="253"/>
      <c r="P27" s="254"/>
    </row>
    <row r="28" spans="1:16" s="229" customFormat="1" ht="25.5">
      <c r="A28" s="307">
        <v>9</v>
      </c>
      <c r="B28" s="308" t="s">
        <v>352</v>
      </c>
      <c r="C28" s="309" t="s">
        <v>424</v>
      </c>
      <c r="D28" s="308" t="s">
        <v>234</v>
      </c>
      <c r="E28" s="310">
        <v>18</v>
      </c>
      <c r="F28" s="253"/>
      <c r="G28" s="253"/>
      <c r="H28" s="253"/>
      <c r="I28" s="253"/>
      <c r="J28" s="253"/>
      <c r="K28" s="253"/>
      <c r="L28" s="253"/>
      <c r="M28" s="253"/>
      <c r="N28" s="253"/>
      <c r="O28" s="253"/>
      <c r="P28" s="254"/>
    </row>
    <row r="29" spans="1:16" s="229" customFormat="1" ht="25.5">
      <c r="A29" s="307">
        <v>10</v>
      </c>
      <c r="B29" s="308" t="s">
        <v>352</v>
      </c>
      <c r="C29" s="309" t="s">
        <v>425</v>
      </c>
      <c r="D29" s="308" t="s">
        <v>234</v>
      </c>
      <c r="E29" s="310">
        <v>10</v>
      </c>
      <c r="F29" s="253"/>
      <c r="G29" s="253"/>
      <c r="H29" s="253"/>
      <c r="I29" s="253"/>
      <c r="J29" s="253"/>
      <c r="K29" s="253"/>
      <c r="L29" s="253"/>
      <c r="M29" s="253"/>
      <c r="N29" s="253"/>
      <c r="O29" s="253"/>
      <c r="P29" s="254"/>
    </row>
    <row r="30" spans="1:16" s="229" customFormat="1" ht="25.5">
      <c r="A30" s="307">
        <v>11</v>
      </c>
      <c r="B30" s="308" t="s">
        <v>352</v>
      </c>
      <c r="C30" s="381" t="s">
        <v>426</v>
      </c>
      <c r="D30" s="308" t="s">
        <v>207</v>
      </c>
      <c r="E30" s="310">
        <v>150</v>
      </c>
      <c r="F30" s="253"/>
      <c r="G30" s="253"/>
      <c r="H30" s="253"/>
      <c r="I30" s="253"/>
      <c r="J30" s="253"/>
      <c r="K30" s="253"/>
      <c r="L30" s="253"/>
      <c r="M30" s="253"/>
      <c r="N30" s="253"/>
      <c r="O30" s="253"/>
      <c r="P30" s="254"/>
    </row>
    <row r="31" spans="1:16" s="229" customFormat="1" ht="25.5">
      <c r="A31" s="307">
        <v>12</v>
      </c>
      <c r="B31" s="308" t="s">
        <v>352</v>
      </c>
      <c r="C31" s="381" t="s">
        <v>427</v>
      </c>
      <c r="D31" s="308" t="s">
        <v>207</v>
      </c>
      <c r="E31" s="310">
        <v>12</v>
      </c>
      <c r="F31" s="253"/>
      <c r="G31" s="253"/>
      <c r="H31" s="253"/>
      <c r="I31" s="253"/>
      <c r="J31" s="253"/>
      <c r="K31" s="253"/>
      <c r="L31" s="253"/>
      <c r="M31" s="253"/>
      <c r="N31" s="253"/>
      <c r="O31" s="253"/>
      <c r="P31" s="254"/>
    </row>
    <row r="32" spans="1:16" s="229" customFormat="1">
      <c r="A32" s="307">
        <v>13</v>
      </c>
      <c r="B32" s="308" t="s">
        <v>352</v>
      </c>
      <c r="C32" s="381" t="s">
        <v>353</v>
      </c>
      <c r="D32" s="308" t="s">
        <v>207</v>
      </c>
      <c r="E32" s="310">
        <v>32</v>
      </c>
      <c r="F32" s="253"/>
      <c r="G32" s="253"/>
      <c r="H32" s="253"/>
      <c r="I32" s="253"/>
      <c r="J32" s="253"/>
      <c r="K32" s="253"/>
      <c r="L32" s="253"/>
      <c r="M32" s="253"/>
      <c r="N32" s="253"/>
      <c r="O32" s="253"/>
      <c r="P32" s="254"/>
    </row>
    <row r="33" spans="1:16" s="229" customFormat="1">
      <c r="A33" s="307">
        <v>14</v>
      </c>
      <c r="B33" s="308" t="s">
        <v>352</v>
      </c>
      <c r="C33" s="381" t="s">
        <v>354</v>
      </c>
      <c r="D33" s="308" t="s">
        <v>207</v>
      </c>
      <c r="E33" s="310">
        <v>160</v>
      </c>
      <c r="F33" s="253"/>
      <c r="G33" s="253"/>
      <c r="H33" s="253"/>
      <c r="I33" s="253"/>
      <c r="J33" s="253"/>
      <c r="K33" s="253"/>
      <c r="L33" s="253"/>
      <c r="M33" s="253"/>
      <c r="N33" s="253"/>
      <c r="O33" s="253"/>
      <c r="P33" s="254"/>
    </row>
    <row r="34" spans="1:16" s="229" customFormat="1">
      <c r="A34" s="307">
        <v>15</v>
      </c>
      <c r="B34" s="311" t="s">
        <v>352</v>
      </c>
      <c r="C34" s="381" t="s">
        <v>355</v>
      </c>
      <c r="D34" s="311" t="s">
        <v>207</v>
      </c>
      <c r="E34" s="310">
        <v>226</v>
      </c>
      <c r="F34" s="253"/>
      <c r="G34" s="253"/>
      <c r="H34" s="253"/>
      <c r="I34" s="253"/>
      <c r="J34" s="253"/>
      <c r="K34" s="253"/>
      <c r="L34" s="253"/>
      <c r="M34" s="253"/>
      <c r="N34" s="253"/>
      <c r="O34" s="253"/>
      <c r="P34" s="254"/>
    </row>
    <row r="35" spans="1:16" s="229" customFormat="1">
      <c r="A35" s="307">
        <v>16</v>
      </c>
      <c r="B35" s="311" t="s">
        <v>352</v>
      </c>
      <c r="C35" s="381" t="s">
        <v>356</v>
      </c>
      <c r="D35" s="311" t="s">
        <v>207</v>
      </c>
      <c r="E35" s="310">
        <v>70</v>
      </c>
      <c r="F35" s="253"/>
      <c r="G35" s="253"/>
      <c r="H35" s="253"/>
      <c r="I35" s="253"/>
      <c r="J35" s="253"/>
      <c r="K35" s="253"/>
      <c r="L35" s="253"/>
      <c r="M35" s="253"/>
      <c r="N35" s="253"/>
      <c r="O35" s="253"/>
      <c r="P35" s="254"/>
    </row>
    <row r="36" spans="1:16" s="229" customFormat="1">
      <c r="A36" s="307">
        <v>17</v>
      </c>
      <c r="B36" s="308" t="s">
        <v>352</v>
      </c>
      <c r="C36" s="381" t="s">
        <v>357</v>
      </c>
      <c r="D36" s="308" t="s">
        <v>207</v>
      </c>
      <c r="E36" s="310">
        <v>42</v>
      </c>
      <c r="F36" s="253"/>
      <c r="G36" s="253"/>
      <c r="H36" s="253"/>
      <c r="I36" s="253"/>
      <c r="J36" s="253"/>
      <c r="K36" s="253"/>
      <c r="L36" s="253"/>
      <c r="M36" s="253"/>
      <c r="N36" s="253"/>
      <c r="O36" s="253"/>
      <c r="P36" s="254"/>
    </row>
    <row r="37" spans="1:16" s="229" customFormat="1">
      <c r="A37" s="307">
        <v>18</v>
      </c>
      <c r="B37" s="308" t="s">
        <v>352</v>
      </c>
      <c r="C37" s="381" t="s">
        <v>358</v>
      </c>
      <c r="D37" s="308" t="s">
        <v>207</v>
      </c>
      <c r="E37" s="310">
        <v>4</v>
      </c>
      <c r="F37" s="253"/>
      <c r="G37" s="253"/>
      <c r="H37" s="253"/>
      <c r="I37" s="253"/>
      <c r="J37" s="253"/>
      <c r="K37" s="253"/>
      <c r="L37" s="253"/>
      <c r="M37" s="253"/>
      <c r="N37" s="253"/>
      <c r="O37" s="253"/>
      <c r="P37" s="254"/>
    </row>
    <row r="38" spans="1:16" s="229" customFormat="1">
      <c r="A38" s="307">
        <v>19</v>
      </c>
      <c r="B38" s="308" t="s">
        <v>352</v>
      </c>
      <c r="C38" s="381" t="s">
        <v>359</v>
      </c>
      <c r="D38" s="308" t="s">
        <v>207</v>
      </c>
      <c r="E38" s="310">
        <v>46</v>
      </c>
      <c r="F38" s="253"/>
      <c r="G38" s="253"/>
      <c r="H38" s="253"/>
      <c r="I38" s="253"/>
      <c r="J38" s="253"/>
      <c r="K38" s="253"/>
      <c r="L38" s="253"/>
      <c r="M38" s="253"/>
      <c r="N38" s="253"/>
      <c r="O38" s="253"/>
      <c r="P38" s="254"/>
    </row>
    <row r="39" spans="1:16" s="229" customFormat="1">
      <c r="A39" s="307">
        <v>20</v>
      </c>
      <c r="B39" s="311" t="s">
        <v>352</v>
      </c>
      <c r="C39" s="381" t="s">
        <v>360</v>
      </c>
      <c r="D39" s="311" t="s">
        <v>207</v>
      </c>
      <c r="E39" s="310">
        <v>4</v>
      </c>
      <c r="F39" s="253"/>
      <c r="G39" s="253"/>
      <c r="H39" s="253"/>
      <c r="I39" s="253"/>
      <c r="J39" s="253"/>
      <c r="K39" s="253"/>
      <c r="L39" s="253"/>
      <c r="M39" s="253"/>
      <c r="N39" s="253"/>
      <c r="O39" s="253"/>
      <c r="P39" s="254"/>
    </row>
    <row r="40" spans="1:16" s="229" customFormat="1">
      <c r="A40" s="307">
        <v>21</v>
      </c>
      <c r="B40" s="308" t="s">
        <v>352</v>
      </c>
      <c r="C40" s="381" t="s">
        <v>361</v>
      </c>
      <c r="D40" s="308" t="s">
        <v>207</v>
      </c>
      <c r="E40" s="310">
        <v>12</v>
      </c>
      <c r="F40" s="253"/>
      <c r="G40" s="253"/>
      <c r="H40" s="253"/>
      <c r="I40" s="253"/>
      <c r="J40" s="253"/>
      <c r="K40" s="253"/>
      <c r="L40" s="253"/>
      <c r="M40" s="253"/>
      <c r="N40" s="253"/>
      <c r="O40" s="253"/>
      <c r="P40" s="254"/>
    </row>
    <row r="41" spans="1:16" s="229" customFormat="1">
      <c r="A41" s="307">
        <v>22</v>
      </c>
      <c r="B41" s="311" t="s">
        <v>352</v>
      </c>
      <c r="C41" s="381" t="s">
        <v>362</v>
      </c>
      <c r="D41" s="311" t="s">
        <v>207</v>
      </c>
      <c r="E41" s="310">
        <v>4</v>
      </c>
      <c r="F41" s="253"/>
      <c r="G41" s="253"/>
      <c r="H41" s="253"/>
      <c r="I41" s="253"/>
      <c r="J41" s="253"/>
      <c r="K41" s="253"/>
      <c r="L41" s="253"/>
      <c r="M41" s="253"/>
      <c r="N41" s="253"/>
      <c r="O41" s="253"/>
      <c r="P41" s="254"/>
    </row>
    <row r="42" spans="1:16" s="229" customFormat="1">
      <c r="A42" s="307">
        <v>23</v>
      </c>
      <c r="B42" s="311" t="s">
        <v>352</v>
      </c>
      <c r="C42" s="381" t="s">
        <v>363</v>
      </c>
      <c r="D42" s="311" t="s">
        <v>207</v>
      </c>
      <c r="E42" s="310">
        <v>4</v>
      </c>
      <c r="F42" s="253"/>
      <c r="G42" s="253"/>
      <c r="H42" s="253"/>
      <c r="I42" s="253"/>
      <c r="J42" s="253"/>
      <c r="K42" s="253"/>
      <c r="L42" s="253"/>
      <c r="M42" s="253"/>
      <c r="N42" s="253"/>
      <c r="O42" s="253"/>
      <c r="P42" s="254"/>
    </row>
    <row r="43" spans="1:16" s="229" customFormat="1">
      <c r="A43" s="307">
        <v>24</v>
      </c>
      <c r="B43" s="311" t="s">
        <v>352</v>
      </c>
      <c r="C43" s="381" t="s">
        <v>364</v>
      </c>
      <c r="D43" s="311" t="s">
        <v>207</v>
      </c>
      <c r="E43" s="310">
        <v>12</v>
      </c>
      <c r="F43" s="253"/>
      <c r="G43" s="253"/>
      <c r="H43" s="253"/>
      <c r="I43" s="253"/>
      <c r="J43" s="253"/>
      <c r="K43" s="253"/>
      <c r="L43" s="253"/>
      <c r="M43" s="253"/>
      <c r="N43" s="253"/>
      <c r="O43" s="253"/>
      <c r="P43" s="254"/>
    </row>
    <row r="44" spans="1:16" s="229" customFormat="1">
      <c r="A44" s="307">
        <v>25</v>
      </c>
      <c r="B44" s="311" t="s">
        <v>352</v>
      </c>
      <c r="C44" s="381" t="s">
        <v>365</v>
      </c>
      <c r="D44" s="311" t="s">
        <v>207</v>
      </c>
      <c r="E44" s="310">
        <v>12</v>
      </c>
      <c r="F44" s="253"/>
      <c r="G44" s="253"/>
      <c r="H44" s="253"/>
      <c r="I44" s="253"/>
      <c r="J44" s="253"/>
      <c r="K44" s="253"/>
      <c r="L44" s="253"/>
      <c r="M44" s="253"/>
      <c r="N44" s="253"/>
      <c r="O44" s="253"/>
      <c r="P44" s="254"/>
    </row>
    <row r="45" spans="1:16" s="229" customFormat="1">
      <c r="A45" s="307">
        <v>26</v>
      </c>
      <c r="B45" s="311" t="s">
        <v>352</v>
      </c>
      <c r="C45" s="381" t="s">
        <v>366</v>
      </c>
      <c r="D45" s="311" t="s">
        <v>207</v>
      </c>
      <c r="E45" s="310">
        <v>4</v>
      </c>
      <c r="F45" s="253"/>
      <c r="G45" s="253"/>
      <c r="H45" s="253"/>
      <c r="I45" s="253"/>
      <c r="J45" s="253"/>
      <c r="K45" s="253"/>
      <c r="L45" s="253"/>
      <c r="M45" s="253"/>
      <c r="N45" s="253"/>
      <c r="O45" s="253"/>
      <c r="P45" s="254"/>
    </row>
    <row r="46" spans="1:16" s="229" customFormat="1">
      <c r="A46" s="307">
        <v>27</v>
      </c>
      <c r="B46" s="311" t="s">
        <v>352</v>
      </c>
      <c r="C46" s="381" t="s">
        <v>367</v>
      </c>
      <c r="D46" s="311" t="s">
        <v>207</v>
      </c>
      <c r="E46" s="310">
        <v>34</v>
      </c>
      <c r="F46" s="253"/>
      <c r="G46" s="253"/>
      <c r="H46" s="253"/>
      <c r="I46" s="253"/>
      <c r="J46" s="253"/>
      <c r="K46" s="253"/>
      <c r="L46" s="253"/>
      <c r="M46" s="253"/>
      <c r="N46" s="253"/>
      <c r="O46" s="253"/>
      <c r="P46" s="254"/>
    </row>
    <row r="47" spans="1:16" s="229" customFormat="1">
      <c r="A47" s="307">
        <v>28</v>
      </c>
      <c r="B47" s="311" t="s">
        <v>352</v>
      </c>
      <c r="C47" s="381" t="s">
        <v>368</v>
      </c>
      <c r="D47" s="311" t="s">
        <v>207</v>
      </c>
      <c r="E47" s="310">
        <v>16</v>
      </c>
      <c r="F47" s="253"/>
      <c r="G47" s="253"/>
      <c r="H47" s="253"/>
      <c r="I47" s="253"/>
      <c r="J47" s="253"/>
      <c r="K47" s="253"/>
      <c r="L47" s="253"/>
      <c r="M47" s="253"/>
      <c r="N47" s="253"/>
      <c r="O47" s="253"/>
      <c r="P47" s="254"/>
    </row>
    <row r="48" spans="1:16" s="229" customFormat="1">
      <c r="A48" s="307">
        <v>29</v>
      </c>
      <c r="B48" s="311" t="s">
        <v>352</v>
      </c>
      <c r="C48" s="381" t="s">
        <v>369</v>
      </c>
      <c r="D48" s="311" t="s">
        <v>207</v>
      </c>
      <c r="E48" s="310">
        <v>2</v>
      </c>
      <c r="F48" s="253"/>
      <c r="G48" s="253"/>
      <c r="H48" s="253"/>
      <c r="I48" s="253"/>
      <c r="J48" s="253"/>
      <c r="K48" s="253"/>
      <c r="L48" s="253"/>
      <c r="M48" s="253"/>
      <c r="N48" s="253"/>
      <c r="O48" s="253"/>
      <c r="P48" s="254"/>
    </row>
    <row r="49" spans="1:16" s="229" customFormat="1">
      <c r="A49" s="307">
        <v>30</v>
      </c>
      <c r="B49" s="311" t="s">
        <v>352</v>
      </c>
      <c r="C49" s="381" t="s">
        <v>370</v>
      </c>
      <c r="D49" s="311" t="s">
        <v>207</v>
      </c>
      <c r="E49" s="310">
        <v>6</v>
      </c>
      <c r="F49" s="253"/>
      <c r="G49" s="253"/>
      <c r="H49" s="253"/>
      <c r="I49" s="253"/>
      <c r="J49" s="253"/>
      <c r="K49" s="253"/>
      <c r="L49" s="253"/>
      <c r="M49" s="253"/>
      <c r="N49" s="253"/>
      <c r="O49" s="253"/>
      <c r="P49" s="254"/>
    </row>
    <row r="50" spans="1:16" s="229" customFormat="1">
      <c r="A50" s="307">
        <v>31</v>
      </c>
      <c r="B50" s="311" t="s">
        <v>352</v>
      </c>
      <c r="C50" s="381" t="s">
        <v>371</v>
      </c>
      <c r="D50" s="311" t="s">
        <v>207</v>
      </c>
      <c r="E50" s="310">
        <v>2</v>
      </c>
      <c r="F50" s="253"/>
      <c r="G50" s="253"/>
      <c r="H50" s="253"/>
      <c r="I50" s="253"/>
      <c r="J50" s="253"/>
      <c r="K50" s="253"/>
      <c r="L50" s="253"/>
      <c r="M50" s="253"/>
      <c r="N50" s="253"/>
      <c r="O50" s="253"/>
      <c r="P50" s="254"/>
    </row>
    <row r="51" spans="1:16" s="229" customFormat="1">
      <c r="A51" s="307">
        <v>32</v>
      </c>
      <c r="B51" s="311" t="s">
        <v>352</v>
      </c>
      <c r="C51" s="381" t="s">
        <v>372</v>
      </c>
      <c r="D51" s="311" t="s">
        <v>207</v>
      </c>
      <c r="E51" s="310">
        <v>2</v>
      </c>
      <c r="F51" s="253"/>
      <c r="G51" s="253"/>
      <c r="H51" s="253"/>
      <c r="I51" s="253"/>
      <c r="J51" s="253"/>
      <c r="K51" s="253"/>
      <c r="L51" s="253"/>
      <c r="M51" s="253"/>
      <c r="N51" s="253"/>
      <c r="O51" s="253"/>
      <c r="P51" s="254"/>
    </row>
    <row r="52" spans="1:16" s="229" customFormat="1">
      <c r="A52" s="307">
        <v>33</v>
      </c>
      <c r="B52" s="311" t="s">
        <v>352</v>
      </c>
      <c r="C52" s="381" t="s">
        <v>373</v>
      </c>
      <c r="D52" s="311" t="s">
        <v>207</v>
      </c>
      <c r="E52" s="310">
        <v>112</v>
      </c>
      <c r="F52" s="253"/>
      <c r="G52" s="253"/>
      <c r="H52" s="253"/>
      <c r="I52" s="253"/>
      <c r="J52" s="253"/>
      <c r="K52" s="253"/>
      <c r="L52" s="253"/>
      <c r="M52" s="253"/>
      <c r="N52" s="253"/>
      <c r="O52" s="253"/>
      <c r="P52" s="254"/>
    </row>
    <row r="53" spans="1:16" s="229" customFormat="1">
      <c r="A53" s="307">
        <v>34</v>
      </c>
      <c r="B53" s="311" t="s">
        <v>352</v>
      </c>
      <c r="C53" s="381" t="s">
        <v>374</v>
      </c>
      <c r="D53" s="311" t="s">
        <v>207</v>
      </c>
      <c r="E53" s="310">
        <v>112</v>
      </c>
      <c r="F53" s="253"/>
      <c r="G53" s="253"/>
      <c r="H53" s="253"/>
      <c r="I53" s="253"/>
      <c r="J53" s="253"/>
      <c r="K53" s="253"/>
      <c r="L53" s="253"/>
      <c r="M53" s="253"/>
      <c r="N53" s="253"/>
      <c r="O53" s="253"/>
      <c r="P53" s="254"/>
    </row>
    <row r="54" spans="1:16" s="229" customFormat="1">
      <c r="A54" s="307">
        <v>35</v>
      </c>
      <c r="B54" s="311" t="s">
        <v>352</v>
      </c>
      <c r="C54" s="381" t="s">
        <v>375</v>
      </c>
      <c r="D54" s="311" t="s">
        <v>207</v>
      </c>
      <c r="E54" s="310">
        <v>92</v>
      </c>
      <c r="F54" s="253"/>
      <c r="G54" s="253"/>
      <c r="H54" s="253"/>
      <c r="I54" s="253"/>
      <c r="J54" s="253"/>
      <c r="K54" s="253"/>
      <c r="L54" s="253"/>
      <c r="M54" s="253"/>
      <c r="N54" s="253"/>
      <c r="O54" s="253"/>
      <c r="P54" s="254"/>
    </row>
    <row r="55" spans="1:16" s="229" customFormat="1">
      <c r="A55" s="307">
        <v>36</v>
      </c>
      <c r="B55" s="311" t="s">
        <v>352</v>
      </c>
      <c r="C55" s="381" t="s">
        <v>376</v>
      </c>
      <c r="D55" s="311" t="s">
        <v>207</v>
      </c>
      <c r="E55" s="310">
        <v>8</v>
      </c>
      <c r="F55" s="253"/>
      <c r="G55" s="253"/>
      <c r="H55" s="253"/>
      <c r="I55" s="253"/>
      <c r="J55" s="253"/>
      <c r="K55" s="253"/>
      <c r="L55" s="253"/>
      <c r="M55" s="253"/>
      <c r="N55" s="253"/>
      <c r="O55" s="253"/>
      <c r="P55" s="254"/>
    </row>
    <row r="56" spans="1:16" s="229" customFormat="1">
      <c r="A56" s="307">
        <v>37</v>
      </c>
      <c r="B56" s="311" t="s">
        <v>352</v>
      </c>
      <c r="C56" s="381" t="s">
        <v>377</v>
      </c>
      <c r="D56" s="311" t="s">
        <v>207</v>
      </c>
      <c r="E56" s="310">
        <v>8</v>
      </c>
      <c r="F56" s="253"/>
      <c r="G56" s="253"/>
      <c r="H56" s="253"/>
      <c r="I56" s="253"/>
      <c r="J56" s="253"/>
      <c r="K56" s="253"/>
      <c r="L56" s="253"/>
      <c r="M56" s="253"/>
      <c r="N56" s="253"/>
      <c r="O56" s="253"/>
      <c r="P56" s="254"/>
    </row>
    <row r="57" spans="1:16" s="229" customFormat="1">
      <c r="A57" s="307">
        <v>38</v>
      </c>
      <c r="B57" s="311" t="s">
        <v>352</v>
      </c>
      <c r="C57" s="381" t="s">
        <v>378</v>
      </c>
      <c r="D57" s="311" t="s">
        <v>207</v>
      </c>
      <c r="E57" s="310">
        <v>8</v>
      </c>
      <c r="F57" s="253"/>
      <c r="G57" s="253"/>
      <c r="H57" s="253"/>
      <c r="I57" s="253"/>
      <c r="J57" s="253"/>
      <c r="K57" s="253"/>
      <c r="L57" s="253"/>
      <c r="M57" s="253"/>
      <c r="N57" s="253"/>
      <c r="O57" s="253"/>
      <c r="P57" s="254"/>
    </row>
    <row r="58" spans="1:16" s="229" customFormat="1">
      <c r="A58" s="307">
        <v>39</v>
      </c>
      <c r="B58" s="311" t="s">
        <v>352</v>
      </c>
      <c r="C58" s="381" t="s">
        <v>379</v>
      </c>
      <c r="D58" s="311" t="s">
        <v>207</v>
      </c>
      <c r="E58" s="310">
        <v>4</v>
      </c>
      <c r="F58" s="253"/>
      <c r="G58" s="253"/>
      <c r="H58" s="253"/>
      <c r="I58" s="253"/>
      <c r="J58" s="253"/>
      <c r="K58" s="253"/>
      <c r="L58" s="253"/>
      <c r="M58" s="253"/>
      <c r="N58" s="253"/>
      <c r="O58" s="253"/>
      <c r="P58" s="254"/>
    </row>
    <row r="59" spans="1:16" s="229" customFormat="1" ht="25.5">
      <c r="A59" s="307">
        <v>40</v>
      </c>
      <c r="B59" s="311" t="s">
        <v>352</v>
      </c>
      <c r="C59" s="381" t="s">
        <v>428</v>
      </c>
      <c r="D59" s="311" t="s">
        <v>207</v>
      </c>
      <c r="E59" s="310">
        <v>112</v>
      </c>
      <c r="F59" s="253"/>
      <c r="G59" s="253"/>
      <c r="H59" s="253"/>
      <c r="I59" s="253"/>
      <c r="J59" s="253"/>
      <c r="K59" s="253"/>
      <c r="L59" s="253"/>
      <c r="M59" s="253"/>
      <c r="N59" s="253"/>
      <c r="O59" s="253"/>
      <c r="P59" s="254"/>
    </row>
    <row r="60" spans="1:16" s="229" customFormat="1" ht="38.25">
      <c r="A60" s="307">
        <v>41</v>
      </c>
      <c r="B60" s="308" t="s">
        <v>352</v>
      </c>
      <c r="C60" s="381" t="s">
        <v>429</v>
      </c>
      <c r="D60" s="308" t="s">
        <v>209</v>
      </c>
      <c r="E60" s="310">
        <v>33</v>
      </c>
      <c r="F60" s="253"/>
      <c r="G60" s="253"/>
      <c r="H60" s="253"/>
      <c r="I60" s="253"/>
      <c r="J60" s="253"/>
      <c r="K60" s="253"/>
      <c r="L60" s="253"/>
      <c r="M60" s="253"/>
      <c r="N60" s="253"/>
      <c r="O60" s="253"/>
      <c r="P60" s="254"/>
    </row>
    <row r="61" spans="1:16" s="229" customFormat="1" ht="38.25">
      <c r="A61" s="307">
        <v>42</v>
      </c>
      <c r="B61" s="308" t="s">
        <v>352</v>
      </c>
      <c r="C61" s="309" t="s">
        <v>430</v>
      </c>
      <c r="D61" s="308" t="s">
        <v>209</v>
      </c>
      <c r="E61" s="310">
        <v>5</v>
      </c>
      <c r="F61" s="253"/>
      <c r="G61" s="253"/>
      <c r="H61" s="253"/>
      <c r="I61" s="253"/>
      <c r="J61" s="253"/>
      <c r="K61" s="253"/>
      <c r="L61" s="253"/>
      <c r="M61" s="253"/>
      <c r="N61" s="253"/>
      <c r="O61" s="253"/>
      <c r="P61" s="254"/>
    </row>
    <row r="62" spans="1:16" s="229" customFormat="1" ht="38.25">
      <c r="A62" s="307">
        <v>43</v>
      </c>
      <c r="B62" s="308" t="s">
        <v>352</v>
      </c>
      <c r="C62" s="309" t="s">
        <v>431</v>
      </c>
      <c r="D62" s="308" t="s">
        <v>209</v>
      </c>
      <c r="E62" s="310">
        <v>66</v>
      </c>
      <c r="F62" s="253"/>
      <c r="G62" s="253"/>
      <c r="H62" s="253"/>
      <c r="I62" s="253"/>
      <c r="J62" s="253"/>
      <c r="K62" s="253"/>
      <c r="L62" s="253"/>
      <c r="M62" s="253"/>
      <c r="N62" s="253"/>
      <c r="O62" s="253"/>
      <c r="P62" s="254"/>
    </row>
    <row r="63" spans="1:16" s="229" customFormat="1" ht="38.25">
      <c r="A63" s="307">
        <v>44</v>
      </c>
      <c r="B63" s="308" t="s">
        <v>352</v>
      </c>
      <c r="C63" s="309" t="s">
        <v>432</v>
      </c>
      <c r="D63" s="308" t="s">
        <v>209</v>
      </c>
      <c r="E63" s="310">
        <v>9</v>
      </c>
      <c r="F63" s="253"/>
      <c r="G63" s="253"/>
      <c r="H63" s="253"/>
      <c r="I63" s="253"/>
      <c r="J63" s="253"/>
      <c r="K63" s="253"/>
      <c r="L63" s="253"/>
      <c r="M63" s="253"/>
      <c r="N63" s="253"/>
      <c r="O63" s="253"/>
      <c r="P63" s="254"/>
    </row>
    <row r="64" spans="1:16" s="229" customFormat="1" ht="38.25">
      <c r="A64" s="307">
        <v>45</v>
      </c>
      <c r="B64" s="308" t="s">
        <v>352</v>
      </c>
      <c r="C64" s="309" t="s">
        <v>433</v>
      </c>
      <c r="D64" s="308" t="s">
        <v>209</v>
      </c>
      <c r="E64" s="310">
        <v>84</v>
      </c>
      <c r="F64" s="253"/>
      <c r="G64" s="253"/>
      <c r="H64" s="253"/>
      <c r="I64" s="253"/>
      <c r="J64" s="253"/>
      <c r="K64" s="253"/>
      <c r="L64" s="253"/>
      <c r="M64" s="253"/>
      <c r="N64" s="253"/>
      <c r="O64" s="253"/>
      <c r="P64" s="254"/>
    </row>
    <row r="65" spans="1:16" s="229" customFormat="1" ht="38.25">
      <c r="A65" s="307">
        <v>46</v>
      </c>
      <c r="B65" s="308" t="s">
        <v>352</v>
      </c>
      <c r="C65" s="309" t="s">
        <v>434</v>
      </c>
      <c r="D65" s="308" t="s">
        <v>209</v>
      </c>
      <c r="E65" s="310">
        <v>66</v>
      </c>
      <c r="F65" s="253"/>
      <c r="G65" s="253"/>
      <c r="H65" s="253"/>
      <c r="I65" s="253"/>
      <c r="J65" s="253"/>
      <c r="K65" s="253"/>
      <c r="L65" s="253"/>
      <c r="M65" s="253"/>
      <c r="N65" s="253"/>
      <c r="O65" s="253"/>
      <c r="P65" s="254"/>
    </row>
    <row r="66" spans="1:16" s="229" customFormat="1" ht="38.25">
      <c r="A66" s="307">
        <v>47</v>
      </c>
      <c r="B66" s="308" t="s">
        <v>352</v>
      </c>
      <c r="C66" s="309" t="s">
        <v>435</v>
      </c>
      <c r="D66" s="308" t="s">
        <v>209</v>
      </c>
      <c r="E66" s="310">
        <v>10</v>
      </c>
      <c r="F66" s="253"/>
      <c r="G66" s="253"/>
      <c r="H66" s="253"/>
      <c r="I66" s="253"/>
      <c r="J66" s="253"/>
      <c r="K66" s="253"/>
      <c r="L66" s="253"/>
      <c r="M66" s="253"/>
      <c r="N66" s="253"/>
      <c r="O66" s="253"/>
      <c r="P66" s="254"/>
    </row>
    <row r="67" spans="1:16" s="229" customFormat="1" ht="38.25">
      <c r="A67" s="307">
        <v>48</v>
      </c>
      <c r="B67" s="308" t="s">
        <v>352</v>
      </c>
      <c r="C67" s="309" t="s">
        <v>436</v>
      </c>
      <c r="D67" s="308" t="s">
        <v>209</v>
      </c>
      <c r="E67" s="310">
        <v>1</v>
      </c>
      <c r="F67" s="253"/>
      <c r="G67" s="253"/>
      <c r="H67" s="253"/>
      <c r="I67" s="253"/>
      <c r="J67" s="253"/>
      <c r="K67" s="253"/>
      <c r="L67" s="253"/>
      <c r="M67" s="253"/>
      <c r="N67" s="253"/>
      <c r="O67" s="253"/>
      <c r="P67" s="254"/>
    </row>
    <row r="68" spans="1:16" s="229" customFormat="1" ht="38.25">
      <c r="A68" s="307">
        <v>49</v>
      </c>
      <c r="B68" s="308" t="s">
        <v>352</v>
      </c>
      <c r="C68" s="309" t="s">
        <v>437</v>
      </c>
      <c r="D68" s="308" t="s">
        <v>209</v>
      </c>
      <c r="E68" s="310">
        <v>1</v>
      </c>
      <c r="F68" s="253"/>
      <c r="G68" s="253"/>
      <c r="H68" s="253"/>
      <c r="I68" s="253"/>
      <c r="J68" s="253"/>
      <c r="K68" s="253"/>
      <c r="L68" s="253"/>
      <c r="M68" s="253"/>
      <c r="N68" s="253"/>
      <c r="O68" s="253"/>
      <c r="P68" s="254"/>
    </row>
    <row r="69" spans="1:16" s="229" customFormat="1" ht="38.25">
      <c r="A69" s="307">
        <v>50</v>
      </c>
      <c r="B69" s="308" t="s">
        <v>352</v>
      </c>
      <c r="C69" s="309" t="s">
        <v>438</v>
      </c>
      <c r="D69" s="308" t="s">
        <v>209</v>
      </c>
      <c r="E69" s="310">
        <v>17</v>
      </c>
      <c r="F69" s="253"/>
      <c r="G69" s="253"/>
      <c r="H69" s="253"/>
      <c r="I69" s="253"/>
      <c r="J69" s="253"/>
      <c r="K69" s="253"/>
      <c r="L69" s="253"/>
      <c r="M69" s="253"/>
      <c r="N69" s="253"/>
      <c r="O69" s="253"/>
      <c r="P69" s="254"/>
    </row>
    <row r="70" spans="1:16" s="229" customFormat="1" ht="25.5">
      <c r="A70" s="307">
        <v>51</v>
      </c>
      <c r="B70" s="308" t="s">
        <v>352</v>
      </c>
      <c r="C70" s="381" t="s">
        <v>439</v>
      </c>
      <c r="D70" s="308" t="s">
        <v>207</v>
      </c>
      <c r="E70" s="310">
        <v>6</v>
      </c>
      <c r="F70" s="253"/>
      <c r="G70" s="253"/>
      <c r="H70" s="253"/>
      <c r="I70" s="253"/>
      <c r="J70" s="253"/>
      <c r="K70" s="253"/>
      <c r="L70" s="253"/>
      <c r="M70" s="253"/>
      <c r="N70" s="253"/>
      <c r="O70" s="253"/>
      <c r="P70" s="254"/>
    </row>
    <row r="71" spans="1:16" s="229" customFormat="1" ht="25.5">
      <c r="A71" s="307">
        <v>52</v>
      </c>
      <c r="B71" s="308" t="s">
        <v>352</v>
      </c>
      <c r="C71" s="381" t="s">
        <v>440</v>
      </c>
      <c r="D71" s="308" t="s">
        <v>207</v>
      </c>
      <c r="E71" s="310">
        <v>45</v>
      </c>
      <c r="F71" s="253"/>
      <c r="G71" s="253"/>
      <c r="H71" s="253"/>
      <c r="I71" s="253"/>
      <c r="J71" s="253"/>
      <c r="K71" s="253"/>
      <c r="L71" s="253"/>
      <c r="M71" s="253"/>
      <c r="N71" s="253"/>
      <c r="O71" s="253"/>
      <c r="P71" s="254"/>
    </row>
    <row r="72" spans="1:16" s="229" customFormat="1" ht="25.5">
      <c r="A72" s="307">
        <v>53</v>
      </c>
      <c r="B72" s="308" t="s">
        <v>352</v>
      </c>
      <c r="C72" s="309" t="s">
        <v>441</v>
      </c>
      <c r="D72" s="308" t="s">
        <v>207</v>
      </c>
      <c r="E72" s="310">
        <v>11</v>
      </c>
      <c r="F72" s="253"/>
      <c r="G72" s="253"/>
      <c r="H72" s="253"/>
      <c r="I72" s="253"/>
      <c r="J72" s="253"/>
      <c r="K72" s="253"/>
      <c r="L72" s="253"/>
      <c r="M72" s="253"/>
      <c r="N72" s="253"/>
      <c r="O72" s="253"/>
      <c r="P72" s="254"/>
    </row>
    <row r="73" spans="1:16" s="229" customFormat="1" ht="25.5">
      <c r="A73" s="307">
        <v>54</v>
      </c>
      <c r="B73" s="308" t="s">
        <v>352</v>
      </c>
      <c r="C73" s="381" t="s">
        <v>442</v>
      </c>
      <c r="D73" s="308" t="s">
        <v>207</v>
      </c>
      <c r="E73" s="310">
        <v>5</v>
      </c>
      <c r="F73" s="253"/>
      <c r="G73" s="253"/>
      <c r="H73" s="253"/>
      <c r="I73" s="253"/>
      <c r="J73" s="253"/>
      <c r="K73" s="253"/>
      <c r="L73" s="253"/>
      <c r="M73" s="253"/>
      <c r="N73" s="253"/>
      <c r="O73" s="253"/>
      <c r="P73" s="254"/>
    </row>
    <row r="74" spans="1:16" s="229" customFormat="1">
      <c r="A74" s="307">
        <v>55</v>
      </c>
      <c r="B74" s="308" t="s">
        <v>352</v>
      </c>
      <c r="C74" s="309" t="s">
        <v>380</v>
      </c>
      <c r="D74" s="308" t="s">
        <v>207</v>
      </c>
      <c r="E74" s="310">
        <v>6</v>
      </c>
      <c r="F74" s="253"/>
      <c r="G74" s="253"/>
      <c r="H74" s="253"/>
      <c r="I74" s="253"/>
      <c r="J74" s="253"/>
      <c r="K74" s="253"/>
      <c r="L74" s="253"/>
      <c r="M74" s="253"/>
      <c r="N74" s="253"/>
      <c r="O74" s="253"/>
      <c r="P74" s="254"/>
    </row>
    <row r="75" spans="1:16" s="229" customFormat="1">
      <c r="A75" s="307">
        <v>56</v>
      </c>
      <c r="B75" s="308" t="s">
        <v>352</v>
      </c>
      <c r="C75" s="309" t="s">
        <v>235</v>
      </c>
      <c r="D75" s="308" t="s">
        <v>207</v>
      </c>
      <c r="E75" s="310">
        <v>147</v>
      </c>
      <c r="F75" s="253"/>
      <c r="G75" s="253"/>
      <c r="H75" s="253"/>
      <c r="I75" s="253"/>
      <c r="J75" s="253"/>
      <c r="K75" s="253"/>
      <c r="L75" s="253"/>
      <c r="M75" s="253"/>
      <c r="N75" s="253"/>
      <c r="O75" s="253"/>
      <c r="P75" s="254"/>
    </row>
    <row r="76" spans="1:16" s="229" customFormat="1">
      <c r="A76" s="307">
        <v>57</v>
      </c>
      <c r="B76" s="308" t="s">
        <v>352</v>
      </c>
      <c r="C76" s="309" t="s">
        <v>236</v>
      </c>
      <c r="D76" s="308" t="s">
        <v>207</v>
      </c>
      <c r="E76" s="310">
        <v>21</v>
      </c>
      <c r="F76" s="253"/>
      <c r="G76" s="253"/>
      <c r="H76" s="253"/>
      <c r="I76" s="253"/>
      <c r="J76" s="253"/>
      <c r="K76" s="253"/>
      <c r="L76" s="253"/>
      <c r="M76" s="253"/>
      <c r="N76" s="253"/>
      <c r="O76" s="253"/>
      <c r="P76" s="254"/>
    </row>
    <row r="77" spans="1:16" s="229" customFormat="1">
      <c r="A77" s="307">
        <v>58</v>
      </c>
      <c r="B77" s="308" t="s">
        <v>352</v>
      </c>
      <c r="C77" s="309" t="s">
        <v>237</v>
      </c>
      <c r="D77" s="308" t="s">
        <v>207</v>
      </c>
      <c r="E77" s="310">
        <v>1</v>
      </c>
      <c r="F77" s="253"/>
      <c r="G77" s="253"/>
      <c r="H77" s="253"/>
      <c r="I77" s="253"/>
      <c r="J77" s="253"/>
      <c r="K77" s="253"/>
      <c r="L77" s="253"/>
      <c r="M77" s="253"/>
      <c r="N77" s="253"/>
      <c r="O77" s="253"/>
      <c r="P77" s="254"/>
    </row>
    <row r="78" spans="1:16" s="229" customFormat="1">
      <c r="A78" s="307">
        <v>59</v>
      </c>
      <c r="B78" s="308" t="s">
        <v>352</v>
      </c>
      <c r="C78" s="309" t="s">
        <v>238</v>
      </c>
      <c r="D78" s="308" t="s">
        <v>207</v>
      </c>
      <c r="E78" s="310">
        <v>3</v>
      </c>
      <c r="F78" s="253"/>
      <c r="G78" s="253"/>
      <c r="H78" s="253"/>
      <c r="I78" s="253"/>
      <c r="J78" s="253"/>
      <c r="K78" s="253"/>
      <c r="L78" s="253"/>
      <c r="M78" s="253"/>
      <c r="N78" s="253"/>
      <c r="O78" s="253"/>
      <c r="P78" s="254"/>
    </row>
    <row r="79" spans="1:16" s="229" customFormat="1">
      <c r="A79" s="307">
        <v>60</v>
      </c>
      <c r="B79" s="308" t="s">
        <v>352</v>
      </c>
      <c r="C79" s="309" t="s">
        <v>381</v>
      </c>
      <c r="D79" s="308" t="s">
        <v>207</v>
      </c>
      <c r="E79" s="310">
        <v>1</v>
      </c>
      <c r="F79" s="253"/>
      <c r="G79" s="253"/>
      <c r="H79" s="253"/>
      <c r="I79" s="253"/>
      <c r="J79" s="253"/>
      <c r="K79" s="253"/>
      <c r="L79" s="253"/>
      <c r="M79" s="253"/>
      <c r="N79" s="253"/>
      <c r="O79" s="253"/>
      <c r="P79" s="254"/>
    </row>
    <row r="80" spans="1:16" s="229" customFormat="1">
      <c r="A80" s="307">
        <v>61</v>
      </c>
      <c r="B80" s="308" t="s">
        <v>352</v>
      </c>
      <c r="C80" s="309" t="s">
        <v>382</v>
      </c>
      <c r="D80" s="308" t="s">
        <v>207</v>
      </c>
      <c r="E80" s="310">
        <v>2</v>
      </c>
      <c r="F80" s="253"/>
      <c r="G80" s="253"/>
      <c r="H80" s="253"/>
      <c r="I80" s="253"/>
      <c r="J80" s="253"/>
      <c r="K80" s="253"/>
      <c r="L80" s="253"/>
      <c r="M80" s="253"/>
      <c r="N80" s="253"/>
      <c r="O80" s="253"/>
      <c r="P80" s="254"/>
    </row>
    <row r="81" spans="1:16" s="229" customFormat="1">
      <c r="A81" s="307">
        <v>62</v>
      </c>
      <c r="B81" s="308" t="s">
        <v>352</v>
      </c>
      <c r="C81" s="309" t="s">
        <v>239</v>
      </c>
      <c r="D81" s="308" t="s">
        <v>207</v>
      </c>
      <c r="E81" s="310">
        <v>4</v>
      </c>
      <c r="F81" s="253"/>
      <c r="G81" s="253"/>
      <c r="H81" s="253"/>
      <c r="I81" s="253"/>
      <c r="J81" s="253"/>
      <c r="K81" s="253"/>
      <c r="L81" s="253"/>
      <c r="M81" s="253"/>
      <c r="N81" s="253"/>
      <c r="O81" s="253"/>
      <c r="P81" s="254"/>
    </row>
    <row r="82" spans="1:16" s="229" customFormat="1" ht="25.5">
      <c r="A82" s="307">
        <v>63</v>
      </c>
      <c r="B82" s="308" t="s">
        <v>352</v>
      </c>
      <c r="C82" s="309" t="s">
        <v>240</v>
      </c>
      <c r="D82" s="308" t="s">
        <v>209</v>
      </c>
      <c r="E82" s="310">
        <v>1</v>
      </c>
      <c r="F82" s="253"/>
      <c r="G82" s="253"/>
      <c r="H82" s="253"/>
      <c r="I82" s="253"/>
      <c r="J82" s="253"/>
      <c r="K82" s="253"/>
      <c r="L82" s="253"/>
      <c r="M82" s="253"/>
      <c r="N82" s="253"/>
      <c r="O82" s="253"/>
      <c r="P82" s="254"/>
    </row>
    <row r="83" spans="1:16" s="229" customFormat="1" ht="25.5">
      <c r="A83" s="307">
        <v>64</v>
      </c>
      <c r="B83" s="308" t="s">
        <v>352</v>
      </c>
      <c r="C83" s="309" t="s">
        <v>383</v>
      </c>
      <c r="D83" s="308" t="s">
        <v>234</v>
      </c>
      <c r="E83" s="310">
        <v>30</v>
      </c>
      <c r="F83" s="253"/>
      <c r="G83" s="253"/>
      <c r="H83" s="253"/>
      <c r="I83" s="253"/>
      <c r="J83" s="253"/>
      <c r="K83" s="253"/>
      <c r="L83" s="253"/>
      <c r="M83" s="253"/>
      <c r="N83" s="253"/>
      <c r="O83" s="253"/>
      <c r="P83" s="254"/>
    </row>
    <row r="84" spans="1:16" s="229" customFormat="1" ht="25.5">
      <c r="A84" s="307">
        <v>65</v>
      </c>
      <c r="B84" s="308" t="s">
        <v>352</v>
      </c>
      <c r="C84" s="309" t="s">
        <v>384</v>
      </c>
      <c r="D84" s="308" t="s">
        <v>234</v>
      </c>
      <c r="E84" s="310">
        <v>5</v>
      </c>
      <c r="F84" s="253"/>
      <c r="G84" s="253"/>
      <c r="H84" s="253"/>
      <c r="I84" s="253"/>
      <c r="J84" s="253"/>
      <c r="K84" s="253"/>
      <c r="L84" s="253"/>
      <c r="M84" s="253"/>
      <c r="N84" s="253"/>
      <c r="O84" s="253"/>
      <c r="P84" s="254"/>
    </row>
    <row r="85" spans="1:16" s="229" customFormat="1" ht="25.5">
      <c r="A85" s="307">
        <v>66</v>
      </c>
      <c r="B85" s="308" t="s">
        <v>352</v>
      </c>
      <c r="C85" s="309" t="s">
        <v>385</v>
      </c>
      <c r="D85" s="308" t="s">
        <v>234</v>
      </c>
      <c r="E85" s="310">
        <v>121</v>
      </c>
      <c r="F85" s="253"/>
      <c r="G85" s="253"/>
      <c r="H85" s="253"/>
      <c r="I85" s="253"/>
      <c r="J85" s="253"/>
      <c r="K85" s="253"/>
      <c r="L85" s="253"/>
      <c r="M85" s="253"/>
      <c r="N85" s="253"/>
      <c r="O85" s="253"/>
      <c r="P85" s="254"/>
    </row>
    <row r="86" spans="1:16" s="229" customFormat="1" ht="25.5">
      <c r="A86" s="307">
        <v>67</v>
      </c>
      <c r="B86" s="308" t="s">
        <v>352</v>
      </c>
      <c r="C86" s="309" t="s">
        <v>386</v>
      </c>
      <c r="D86" s="308" t="s">
        <v>234</v>
      </c>
      <c r="E86" s="310">
        <v>76</v>
      </c>
      <c r="F86" s="253"/>
      <c r="G86" s="253"/>
      <c r="H86" s="253"/>
      <c r="I86" s="253"/>
      <c r="J86" s="253"/>
      <c r="K86" s="253"/>
      <c r="L86" s="253"/>
      <c r="M86" s="253"/>
      <c r="N86" s="253"/>
      <c r="O86" s="253"/>
      <c r="P86" s="254"/>
    </row>
    <row r="87" spans="1:16" s="229" customFormat="1" ht="25.5">
      <c r="A87" s="307">
        <v>68</v>
      </c>
      <c r="B87" s="308" t="s">
        <v>352</v>
      </c>
      <c r="C87" s="309" t="s">
        <v>387</v>
      </c>
      <c r="D87" s="308" t="s">
        <v>234</v>
      </c>
      <c r="E87" s="310">
        <v>88</v>
      </c>
      <c r="F87" s="253"/>
      <c r="G87" s="253"/>
      <c r="H87" s="253"/>
      <c r="I87" s="253"/>
      <c r="J87" s="253"/>
      <c r="K87" s="253"/>
      <c r="L87" s="253"/>
      <c r="M87" s="253"/>
      <c r="N87" s="253"/>
      <c r="O87" s="253"/>
      <c r="P87" s="254"/>
    </row>
    <row r="88" spans="1:16" s="229" customFormat="1" ht="25.5">
      <c r="A88" s="307">
        <v>69</v>
      </c>
      <c r="B88" s="308" t="s">
        <v>352</v>
      </c>
      <c r="C88" s="309" t="s">
        <v>388</v>
      </c>
      <c r="D88" s="308" t="s">
        <v>234</v>
      </c>
      <c r="E88" s="310">
        <v>93</v>
      </c>
      <c r="F88" s="253"/>
      <c r="G88" s="253"/>
      <c r="H88" s="253"/>
      <c r="I88" s="253"/>
      <c r="J88" s="253"/>
      <c r="K88" s="253"/>
      <c r="L88" s="253"/>
      <c r="M88" s="253"/>
      <c r="N88" s="253"/>
      <c r="O88" s="253"/>
      <c r="P88" s="254"/>
    </row>
    <row r="89" spans="1:16" s="229" customFormat="1" ht="25.5">
      <c r="A89" s="307">
        <v>70</v>
      </c>
      <c r="B89" s="308" t="s">
        <v>352</v>
      </c>
      <c r="C89" s="309" t="s">
        <v>389</v>
      </c>
      <c r="D89" s="308" t="s">
        <v>234</v>
      </c>
      <c r="E89" s="310">
        <v>175</v>
      </c>
      <c r="F89" s="253"/>
      <c r="G89" s="253"/>
      <c r="H89" s="253"/>
      <c r="I89" s="253"/>
      <c r="J89" s="253"/>
      <c r="K89" s="253"/>
      <c r="L89" s="253"/>
      <c r="M89" s="253"/>
      <c r="N89" s="253"/>
      <c r="O89" s="253"/>
      <c r="P89" s="254"/>
    </row>
    <row r="90" spans="1:16" s="229" customFormat="1" ht="25.5">
      <c r="A90" s="307">
        <v>71</v>
      </c>
      <c r="B90" s="308" t="s">
        <v>352</v>
      </c>
      <c r="C90" s="309" t="s">
        <v>390</v>
      </c>
      <c r="D90" s="308" t="s">
        <v>234</v>
      </c>
      <c r="E90" s="310">
        <v>14</v>
      </c>
      <c r="F90" s="253"/>
      <c r="G90" s="253"/>
      <c r="H90" s="253"/>
      <c r="I90" s="253"/>
      <c r="J90" s="253"/>
      <c r="K90" s="253"/>
      <c r="L90" s="253"/>
      <c r="M90" s="253"/>
      <c r="N90" s="253"/>
      <c r="O90" s="253"/>
      <c r="P90" s="254"/>
    </row>
    <row r="91" spans="1:16" s="229" customFormat="1" ht="25.5">
      <c r="A91" s="307">
        <v>72</v>
      </c>
      <c r="B91" s="308" t="s">
        <v>352</v>
      </c>
      <c r="C91" s="309" t="s">
        <v>391</v>
      </c>
      <c r="D91" s="308" t="s">
        <v>234</v>
      </c>
      <c r="E91" s="310">
        <v>18</v>
      </c>
      <c r="F91" s="253"/>
      <c r="G91" s="253"/>
      <c r="H91" s="253"/>
      <c r="I91" s="253"/>
      <c r="J91" s="253"/>
      <c r="K91" s="253"/>
      <c r="L91" s="253"/>
      <c r="M91" s="253"/>
      <c r="N91" s="253"/>
      <c r="O91" s="253"/>
      <c r="P91" s="254"/>
    </row>
    <row r="92" spans="1:16" s="229" customFormat="1" ht="25.5">
      <c r="A92" s="307">
        <v>73</v>
      </c>
      <c r="B92" s="308" t="s">
        <v>352</v>
      </c>
      <c r="C92" s="309" t="s">
        <v>392</v>
      </c>
      <c r="D92" s="308" t="s">
        <v>234</v>
      </c>
      <c r="E92" s="310">
        <v>10</v>
      </c>
      <c r="F92" s="253"/>
      <c r="G92" s="253"/>
      <c r="H92" s="253"/>
      <c r="I92" s="253"/>
      <c r="J92" s="253"/>
      <c r="K92" s="253"/>
      <c r="L92" s="253"/>
      <c r="M92" s="253"/>
      <c r="N92" s="253"/>
      <c r="O92" s="253"/>
      <c r="P92" s="254"/>
    </row>
    <row r="93" spans="1:16" s="229" customFormat="1" ht="25.5">
      <c r="A93" s="307">
        <v>74</v>
      </c>
      <c r="B93" s="308" t="s">
        <v>352</v>
      </c>
      <c r="C93" s="309" t="s">
        <v>393</v>
      </c>
      <c r="D93" s="308" t="s">
        <v>209</v>
      </c>
      <c r="E93" s="310">
        <v>1</v>
      </c>
      <c r="F93" s="253"/>
      <c r="G93" s="253"/>
      <c r="H93" s="253"/>
      <c r="I93" s="253"/>
      <c r="J93" s="253"/>
      <c r="K93" s="253"/>
      <c r="L93" s="253"/>
      <c r="M93" s="253"/>
      <c r="N93" s="253"/>
      <c r="O93" s="253"/>
      <c r="P93" s="254"/>
    </row>
    <row r="94" spans="1:16" s="229" customFormat="1">
      <c r="A94" s="307">
        <v>75</v>
      </c>
      <c r="B94" s="308" t="s">
        <v>352</v>
      </c>
      <c r="C94" s="309" t="s">
        <v>241</v>
      </c>
      <c r="D94" s="308" t="s">
        <v>242</v>
      </c>
      <c r="E94" s="310">
        <v>1</v>
      </c>
      <c r="F94" s="253"/>
      <c r="G94" s="253"/>
      <c r="H94" s="253"/>
      <c r="I94" s="253"/>
      <c r="J94" s="253"/>
      <c r="K94" s="253"/>
      <c r="L94" s="253"/>
      <c r="M94" s="253"/>
      <c r="N94" s="253"/>
      <c r="O94" s="253"/>
      <c r="P94" s="254"/>
    </row>
    <row r="95" spans="1:16" s="229" customFormat="1" ht="25.5">
      <c r="A95" s="307">
        <v>76</v>
      </c>
      <c r="B95" s="308" t="s">
        <v>352</v>
      </c>
      <c r="C95" s="309" t="s">
        <v>243</v>
      </c>
      <c r="D95" s="308" t="s">
        <v>209</v>
      </c>
      <c r="E95" s="310">
        <v>1</v>
      </c>
      <c r="F95" s="253"/>
      <c r="G95" s="253"/>
      <c r="H95" s="253"/>
      <c r="I95" s="253"/>
      <c r="J95" s="253"/>
      <c r="K95" s="253"/>
      <c r="L95" s="253"/>
      <c r="M95" s="253"/>
      <c r="N95" s="253"/>
      <c r="O95" s="253"/>
      <c r="P95" s="254"/>
    </row>
    <row r="96" spans="1:16" s="229" customFormat="1" ht="25.5">
      <c r="A96" s="307">
        <v>77</v>
      </c>
      <c r="B96" s="308" t="s">
        <v>352</v>
      </c>
      <c r="C96" s="309" t="s">
        <v>394</v>
      </c>
      <c r="D96" s="308" t="s">
        <v>207</v>
      </c>
      <c r="E96" s="310">
        <v>310</v>
      </c>
      <c r="F96" s="253"/>
      <c r="G96" s="253"/>
      <c r="H96" s="253"/>
      <c r="I96" s="253"/>
      <c r="J96" s="253"/>
      <c r="K96" s="253"/>
      <c r="L96" s="253"/>
      <c r="M96" s="253"/>
      <c r="N96" s="253"/>
      <c r="O96" s="253"/>
      <c r="P96" s="254"/>
    </row>
    <row r="97" spans="1:16" s="229" customFormat="1" ht="25.5">
      <c r="A97" s="307">
        <v>78</v>
      </c>
      <c r="B97" s="308" t="s">
        <v>352</v>
      </c>
      <c r="C97" s="309" t="s">
        <v>244</v>
      </c>
      <c r="D97" s="308" t="s">
        <v>209</v>
      </c>
      <c r="E97" s="310">
        <v>1</v>
      </c>
      <c r="F97" s="253"/>
      <c r="G97" s="253"/>
      <c r="H97" s="253"/>
      <c r="I97" s="253"/>
      <c r="J97" s="253"/>
      <c r="K97" s="253"/>
      <c r="L97" s="253"/>
      <c r="M97" s="253"/>
      <c r="N97" s="253"/>
      <c r="O97" s="253"/>
      <c r="P97" s="254"/>
    </row>
    <row r="98" spans="1:16" s="229" customFormat="1" ht="38.25">
      <c r="A98" s="307">
        <v>79</v>
      </c>
      <c r="B98" s="308" t="s">
        <v>352</v>
      </c>
      <c r="C98" s="309" t="s">
        <v>395</v>
      </c>
      <c r="D98" s="308" t="s">
        <v>209</v>
      </c>
      <c r="E98" s="310">
        <v>1</v>
      </c>
      <c r="F98" s="253"/>
      <c r="G98" s="253"/>
      <c r="H98" s="253"/>
      <c r="I98" s="253"/>
      <c r="J98" s="253"/>
      <c r="K98" s="253"/>
      <c r="L98" s="253"/>
      <c r="M98" s="253"/>
      <c r="N98" s="253"/>
      <c r="O98" s="253"/>
      <c r="P98" s="254"/>
    </row>
    <row r="99" spans="1:16" s="229" customFormat="1">
      <c r="A99" s="312"/>
      <c r="B99" s="313"/>
      <c r="C99" s="314" t="s">
        <v>245</v>
      </c>
      <c r="D99" s="315"/>
      <c r="E99" s="316"/>
      <c r="F99" s="253"/>
      <c r="G99" s="253"/>
      <c r="H99" s="253"/>
      <c r="I99" s="253"/>
      <c r="J99" s="253"/>
      <c r="K99" s="253"/>
      <c r="L99" s="253"/>
      <c r="M99" s="253"/>
      <c r="N99" s="253"/>
      <c r="O99" s="253"/>
      <c r="P99" s="254"/>
    </row>
    <row r="100" spans="1:16" s="229" customFormat="1">
      <c r="A100" s="317">
        <v>1</v>
      </c>
      <c r="B100" s="308" t="s">
        <v>246</v>
      </c>
      <c r="C100" s="309" t="s">
        <v>443</v>
      </c>
      <c r="D100" s="308" t="s">
        <v>207</v>
      </c>
      <c r="E100" s="310">
        <v>280</v>
      </c>
      <c r="F100" s="253"/>
      <c r="G100" s="253"/>
      <c r="H100" s="253"/>
      <c r="I100" s="253"/>
      <c r="J100" s="253"/>
      <c r="K100" s="253"/>
      <c r="L100" s="253"/>
      <c r="M100" s="253"/>
      <c r="N100" s="253"/>
      <c r="O100" s="253"/>
      <c r="P100" s="254"/>
    </row>
    <row r="101" spans="1:16" s="229" customFormat="1" ht="38.25">
      <c r="A101" s="317">
        <v>2</v>
      </c>
      <c r="B101" s="308" t="s">
        <v>246</v>
      </c>
      <c r="C101" s="381" t="s">
        <v>444</v>
      </c>
      <c r="D101" s="308" t="s">
        <v>207</v>
      </c>
      <c r="E101" s="310">
        <v>280</v>
      </c>
      <c r="F101" s="253"/>
      <c r="G101" s="253"/>
      <c r="H101" s="253"/>
      <c r="I101" s="253"/>
      <c r="J101" s="253"/>
      <c r="K101" s="253"/>
      <c r="L101" s="253"/>
      <c r="M101" s="253"/>
      <c r="N101" s="253"/>
      <c r="O101" s="253"/>
      <c r="P101" s="254"/>
    </row>
    <row r="102" spans="1:16" s="229" customFormat="1" ht="25.5">
      <c r="A102" s="317">
        <v>3</v>
      </c>
      <c r="B102" s="308" t="s">
        <v>246</v>
      </c>
      <c r="C102" s="309" t="s">
        <v>445</v>
      </c>
      <c r="D102" s="308" t="s">
        <v>207</v>
      </c>
      <c r="E102" s="310">
        <v>280</v>
      </c>
      <c r="F102" s="253"/>
      <c r="G102" s="253"/>
      <c r="H102" s="253"/>
      <c r="I102" s="253"/>
      <c r="J102" s="253"/>
      <c r="K102" s="253"/>
      <c r="L102" s="253"/>
      <c r="M102" s="253"/>
      <c r="N102" s="253"/>
      <c r="O102" s="253"/>
      <c r="P102" s="254"/>
    </row>
    <row r="103" spans="1:16" s="229" customFormat="1" ht="25.5">
      <c r="A103" s="317">
        <v>4</v>
      </c>
      <c r="B103" s="308" t="s">
        <v>246</v>
      </c>
      <c r="C103" s="381" t="s">
        <v>447</v>
      </c>
      <c r="D103" s="308" t="s">
        <v>207</v>
      </c>
      <c r="E103" s="310">
        <v>6</v>
      </c>
      <c r="F103" s="253"/>
      <c r="G103" s="253"/>
      <c r="H103" s="253"/>
      <c r="I103" s="253"/>
      <c r="J103" s="253"/>
      <c r="K103" s="253"/>
      <c r="L103" s="253"/>
      <c r="M103" s="253"/>
      <c r="N103" s="253"/>
      <c r="O103" s="253"/>
      <c r="P103" s="254"/>
    </row>
    <row r="104" spans="1:16" s="229" customFormat="1">
      <c r="A104" s="317">
        <v>5</v>
      </c>
      <c r="B104" s="308" t="s">
        <v>246</v>
      </c>
      <c r="C104" s="381" t="s">
        <v>446</v>
      </c>
      <c r="D104" s="308" t="s">
        <v>207</v>
      </c>
      <c r="E104" s="310">
        <v>6</v>
      </c>
      <c r="F104" s="253"/>
      <c r="G104" s="253"/>
      <c r="H104" s="253"/>
      <c r="I104" s="253"/>
      <c r="J104" s="253"/>
      <c r="K104" s="253"/>
      <c r="L104" s="253"/>
      <c r="M104" s="253"/>
      <c r="N104" s="253"/>
      <c r="O104" s="253"/>
      <c r="P104" s="254"/>
    </row>
    <row r="105" spans="1:16" s="229" customFormat="1">
      <c r="A105" s="317">
        <v>6</v>
      </c>
      <c r="B105" s="308" t="s">
        <v>246</v>
      </c>
      <c r="C105" s="309" t="s">
        <v>276</v>
      </c>
      <c r="D105" s="308" t="s">
        <v>207</v>
      </c>
      <c r="E105" s="310">
        <v>6</v>
      </c>
      <c r="F105" s="253"/>
      <c r="G105" s="253"/>
      <c r="H105" s="253"/>
      <c r="I105" s="253"/>
      <c r="J105" s="253"/>
      <c r="K105" s="253"/>
      <c r="L105" s="253"/>
      <c r="M105" s="253"/>
      <c r="N105" s="253"/>
      <c r="O105" s="253"/>
      <c r="P105" s="254"/>
    </row>
    <row r="106" spans="1:16" s="229" customFormat="1" ht="25.5">
      <c r="A106" s="317">
        <v>7</v>
      </c>
      <c r="B106" s="308" t="s">
        <v>246</v>
      </c>
      <c r="C106" s="309" t="s">
        <v>277</v>
      </c>
      <c r="D106" s="308" t="s">
        <v>207</v>
      </c>
      <c r="E106" s="310">
        <v>1</v>
      </c>
      <c r="F106" s="253"/>
      <c r="G106" s="253"/>
      <c r="H106" s="253"/>
      <c r="I106" s="253"/>
      <c r="J106" s="253"/>
      <c r="K106" s="253"/>
      <c r="L106" s="253"/>
      <c r="M106" s="253"/>
      <c r="N106" s="253"/>
      <c r="O106" s="253"/>
      <c r="P106" s="254"/>
    </row>
    <row r="107" spans="1:16" s="229" customFormat="1">
      <c r="A107" s="317">
        <v>8</v>
      </c>
      <c r="B107" s="308" t="s">
        <v>246</v>
      </c>
      <c r="C107" s="318" t="s">
        <v>247</v>
      </c>
      <c r="D107" s="308" t="s">
        <v>207</v>
      </c>
      <c r="E107" s="310">
        <v>1</v>
      </c>
      <c r="F107" s="253"/>
      <c r="G107" s="253"/>
      <c r="H107" s="253"/>
      <c r="I107" s="253"/>
      <c r="J107" s="253"/>
      <c r="K107" s="253"/>
      <c r="L107" s="253"/>
      <c r="M107" s="253"/>
      <c r="N107" s="253"/>
      <c r="O107" s="253"/>
      <c r="P107" s="254"/>
    </row>
    <row r="108" spans="1:16" s="229" customFormat="1">
      <c r="A108" s="312"/>
      <c r="B108" s="313"/>
      <c r="C108" s="314" t="s">
        <v>248</v>
      </c>
      <c r="D108" s="315"/>
      <c r="E108" s="319"/>
      <c r="F108" s="253"/>
      <c r="G108" s="253"/>
      <c r="H108" s="253"/>
      <c r="I108" s="253"/>
      <c r="J108" s="253"/>
      <c r="K108" s="253"/>
      <c r="L108" s="253"/>
      <c r="M108" s="253"/>
      <c r="N108" s="253"/>
      <c r="O108" s="253"/>
      <c r="P108" s="254"/>
    </row>
    <row r="109" spans="1:16" s="229" customFormat="1">
      <c r="A109" s="320">
        <v>1</v>
      </c>
      <c r="B109" s="321" t="s">
        <v>46</v>
      </c>
      <c r="C109" s="322" t="s">
        <v>396</v>
      </c>
      <c r="D109" s="321" t="s">
        <v>208</v>
      </c>
      <c r="E109" s="323">
        <v>1237</v>
      </c>
      <c r="F109" s="253"/>
      <c r="G109" s="253"/>
      <c r="H109" s="253"/>
      <c r="I109" s="253"/>
      <c r="J109" s="253"/>
      <c r="K109" s="253"/>
      <c r="L109" s="253"/>
      <c r="M109" s="253"/>
      <c r="N109" s="253"/>
      <c r="O109" s="253"/>
      <c r="P109" s="254"/>
    </row>
    <row r="110" spans="1:16" s="229" customFormat="1">
      <c r="A110" s="320">
        <v>2</v>
      </c>
      <c r="B110" s="321" t="s">
        <v>46</v>
      </c>
      <c r="C110" s="322" t="s">
        <v>397</v>
      </c>
      <c r="D110" s="321" t="s">
        <v>207</v>
      </c>
      <c r="E110" s="323">
        <v>286</v>
      </c>
      <c r="F110" s="253"/>
      <c r="G110" s="253"/>
      <c r="H110" s="253"/>
      <c r="I110" s="253"/>
      <c r="J110" s="253"/>
      <c r="K110" s="253"/>
      <c r="L110" s="253"/>
      <c r="M110" s="253"/>
      <c r="N110" s="253"/>
      <c r="O110" s="253"/>
      <c r="P110" s="254"/>
    </row>
    <row r="111" spans="1:16" s="229" customFormat="1" ht="13.5" thickBot="1">
      <c r="A111" s="320">
        <v>3</v>
      </c>
      <c r="B111" s="321" t="s">
        <v>47</v>
      </c>
      <c r="C111" s="322" t="s">
        <v>249</v>
      </c>
      <c r="D111" s="321" t="s">
        <v>209</v>
      </c>
      <c r="E111" s="323">
        <v>1</v>
      </c>
      <c r="F111" s="253"/>
      <c r="G111" s="253"/>
      <c r="H111" s="253"/>
      <c r="I111" s="253"/>
      <c r="J111" s="253"/>
      <c r="K111" s="253"/>
      <c r="L111" s="253"/>
      <c r="M111" s="253"/>
      <c r="N111" s="253"/>
      <c r="O111" s="253"/>
      <c r="P111" s="254"/>
    </row>
    <row r="112" spans="1:16" s="229" customFormat="1">
      <c r="A112" s="256"/>
      <c r="B112" s="257"/>
      <c r="C112" s="485" t="s">
        <v>4</v>
      </c>
      <c r="D112" s="486"/>
      <c r="E112" s="486"/>
      <c r="F112" s="486"/>
      <c r="G112" s="486"/>
      <c r="H112" s="486"/>
      <c r="I112" s="486"/>
      <c r="J112" s="486"/>
      <c r="K112" s="487"/>
      <c r="L112" s="258"/>
      <c r="M112" s="258"/>
      <c r="N112" s="258"/>
      <c r="O112" s="258"/>
      <c r="P112" s="259"/>
    </row>
    <row r="113" spans="1:16" s="229" customFormat="1">
      <c r="A113" s="260"/>
      <c r="B113" s="253"/>
      <c r="C113" s="488" t="s">
        <v>42</v>
      </c>
      <c r="D113" s="488"/>
      <c r="E113" s="488"/>
      <c r="F113" s="488"/>
      <c r="G113" s="488"/>
      <c r="H113" s="488"/>
      <c r="I113" s="488"/>
      <c r="J113" s="488"/>
      <c r="K113" s="488"/>
      <c r="L113" s="261"/>
      <c r="M113" s="261"/>
      <c r="N113" s="262"/>
      <c r="O113" s="261"/>
      <c r="P113" s="263"/>
    </row>
    <row r="114" spans="1:16" s="229" customFormat="1" ht="13.5" thickBot="1">
      <c r="A114" s="264"/>
      <c r="B114" s="255"/>
      <c r="C114" s="489" t="s">
        <v>28</v>
      </c>
      <c r="D114" s="489"/>
      <c r="E114" s="489"/>
      <c r="F114" s="489"/>
      <c r="G114" s="489"/>
      <c r="H114" s="489"/>
      <c r="I114" s="489"/>
      <c r="J114" s="489"/>
      <c r="K114" s="489"/>
      <c r="L114" s="265"/>
      <c r="M114" s="265"/>
      <c r="N114" s="265"/>
      <c r="O114" s="265"/>
      <c r="P114" s="266"/>
    </row>
    <row r="115" spans="1:16" s="229" customFormat="1">
      <c r="C115" s="230"/>
      <c r="D115" s="230"/>
      <c r="E115" s="267"/>
    </row>
    <row r="116" spans="1:16" s="229" customFormat="1">
      <c r="A116" s="482" t="s">
        <v>5</v>
      </c>
      <c r="B116" s="482"/>
      <c r="C116" s="268"/>
      <c r="D116" s="490"/>
      <c r="E116" s="491"/>
      <c r="G116" s="482" t="s">
        <v>29</v>
      </c>
      <c r="H116" s="482"/>
      <c r="I116" s="492"/>
      <c r="J116" s="492"/>
      <c r="K116" s="492"/>
      <c r="L116" s="492"/>
      <c r="M116" s="492"/>
      <c r="N116" s="493"/>
      <c r="O116" s="482"/>
    </row>
    <row r="117" spans="1:16" s="229" customFormat="1">
      <c r="C117" s="269" t="s">
        <v>30</v>
      </c>
      <c r="D117" s="230"/>
      <c r="E117" s="230"/>
      <c r="K117" s="269" t="s">
        <v>30</v>
      </c>
    </row>
    <row r="118" spans="1:16" s="229" customFormat="1">
      <c r="C118" s="230"/>
      <c r="D118" s="230"/>
      <c r="E118" s="230"/>
    </row>
    <row r="119" spans="1:16" s="229" customFormat="1">
      <c r="A119" s="482" t="s">
        <v>6</v>
      </c>
      <c r="B119" s="482"/>
      <c r="C119" s="230"/>
      <c r="D119" s="230"/>
      <c r="E119" s="230"/>
      <c r="G119" s="482" t="s">
        <v>6</v>
      </c>
      <c r="H119" s="482"/>
    </row>
    <row r="120" spans="1:16" s="229" customFormat="1">
      <c r="C120" s="230"/>
      <c r="D120" s="230"/>
      <c r="E120" s="230"/>
    </row>
    <row r="121" spans="1:16" s="229" customFormat="1">
      <c r="C121" s="230"/>
      <c r="D121" s="230"/>
      <c r="E121" s="230"/>
    </row>
    <row r="122" spans="1:16" s="229" customFormat="1">
      <c r="C122" s="230"/>
      <c r="D122" s="230"/>
      <c r="E122" s="230"/>
    </row>
    <row r="123" spans="1:16" s="229" customFormat="1">
      <c r="C123" s="230"/>
      <c r="D123" s="230"/>
      <c r="E123" s="230"/>
    </row>
    <row r="124" spans="1:16" s="229" customFormat="1">
      <c r="C124" s="230"/>
      <c r="D124" s="230"/>
      <c r="E124" s="230"/>
    </row>
    <row r="125" spans="1:16" s="229" customFormat="1">
      <c r="C125" s="230"/>
      <c r="D125" s="230"/>
      <c r="E125" s="230"/>
    </row>
    <row r="126" spans="1:16" s="229" customFormat="1">
      <c r="C126" s="230"/>
      <c r="D126" s="230"/>
      <c r="E126" s="230"/>
    </row>
    <row r="127" spans="1:16" s="229" customFormat="1">
      <c r="C127" s="230"/>
      <c r="D127" s="230"/>
      <c r="E127" s="230"/>
    </row>
    <row r="128" spans="1:16" s="229" customFormat="1">
      <c r="C128" s="230"/>
      <c r="D128" s="230"/>
      <c r="E128" s="230"/>
    </row>
    <row r="129" spans="3:5" s="229" customFormat="1">
      <c r="C129" s="230"/>
      <c r="D129" s="230"/>
      <c r="E129" s="230"/>
    </row>
    <row r="130" spans="3:5" s="229" customFormat="1">
      <c r="C130" s="230"/>
      <c r="D130" s="230"/>
      <c r="E130" s="230"/>
    </row>
    <row r="131" spans="3:5" s="229" customFormat="1">
      <c r="C131" s="230"/>
      <c r="D131" s="230"/>
      <c r="E131" s="230"/>
    </row>
    <row r="132" spans="3:5" s="229" customFormat="1">
      <c r="C132" s="230"/>
      <c r="D132" s="230"/>
      <c r="E132" s="230"/>
    </row>
    <row r="133" spans="3:5" s="229" customFormat="1">
      <c r="C133" s="230"/>
      <c r="D133" s="230"/>
      <c r="E133" s="230"/>
    </row>
    <row r="134" spans="3:5" s="229" customFormat="1">
      <c r="C134" s="230"/>
      <c r="D134" s="230"/>
      <c r="E134" s="230"/>
    </row>
    <row r="135" spans="3:5" s="229" customFormat="1">
      <c r="C135" s="230"/>
      <c r="D135" s="230"/>
      <c r="E135" s="230"/>
    </row>
    <row r="136" spans="3:5" s="229" customFormat="1">
      <c r="C136" s="230"/>
      <c r="D136" s="230"/>
      <c r="E136" s="230"/>
    </row>
    <row r="137" spans="3:5" s="229" customFormat="1">
      <c r="C137" s="230"/>
      <c r="D137" s="230"/>
      <c r="E137" s="230"/>
    </row>
    <row r="138" spans="3:5" s="229" customFormat="1">
      <c r="C138" s="230"/>
      <c r="D138" s="230"/>
      <c r="E138" s="230"/>
    </row>
    <row r="139" spans="3:5" s="229" customFormat="1">
      <c r="C139" s="230"/>
      <c r="D139" s="230"/>
      <c r="E139" s="230"/>
    </row>
    <row r="140" spans="3:5" s="229" customFormat="1">
      <c r="C140" s="230"/>
      <c r="D140" s="230"/>
      <c r="E140" s="230"/>
    </row>
    <row r="141" spans="3:5" s="229" customFormat="1">
      <c r="C141" s="230"/>
      <c r="D141" s="230"/>
      <c r="E141" s="230"/>
    </row>
    <row r="142" spans="3:5" s="229" customFormat="1">
      <c r="C142" s="230"/>
      <c r="D142" s="230"/>
      <c r="E142" s="230"/>
    </row>
    <row r="143" spans="3:5" s="229" customFormat="1">
      <c r="C143" s="230"/>
      <c r="D143" s="230"/>
      <c r="E143" s="230"/>
    </row>
    <row r="144" spans="3:5" s="229" customFormat="1">
      <c r="C144" s="230"/>
      <c r="D144" s="230"/>
      <c r="E144" s="230"/>
    </row>
    <row r="145" spans="3:5" s="229" customFormat="1">
      <c r="C145" s="230"/>
      <c r="D145" s="230"/>
      <c r="E145" s="230"/>
    </row>
    <row r="146" spans="3:5" s="229" customFormat="1">
      <c r="C146" s="230"/>
      <c r="D146" s="230"/>
      <c r="E146" s="230"/>
    </row>
    <row r="147" spans="3:5" s="229" customFormat="1">
      <c r="C147" s="230"/>
      <c r="D147" s="230"/>
      <c r="E147" s="230"/>
    </row>
    <row r="148" spans="3:5" s="229" customFormat="1">
      <c r="C148" s="230"/>
      <c r="D148" s="230"/>
      <c r="E148" s="230"/>
    </row>
    <row r="149" spans="3:5" s="229" customFormat="1">
      <c r="C149" s="230"/>
      <c r="D149" s="230"/>
      <c r="E149" s="230"/>
    </row>
    <row r="150" spans="3:5" s="229" customFormat="1">
      <c r="C150" s="230"/>
      <c r="D150" s="230"/>
      <c r="E150" s="230"/>
    </row>
    <row r="151" spans="3:5" s="229" customFormat="1">
      <c r="C151" s="230"/>
      <c r="D151" s="230"/>
      <c r="E151" s="230"/>
    </row>
    <row r="152" spans="3:5" s="229" customFormat="1">
      <c r="C152" s="230"/>
      <c r="D152" s="230"/>
      <c r="E152" s="230"/>
    </row>
    <row r="153" spans="3:5" s="229" customFormat="1">
      <c r="C153" s="230"/>
      <c r="D153" s="230"/>
      <c r="E153" s="230"/>
    </row>
    <row r="154" spans="3:5" s="229" customFormat="1">
      <c r="C154" s="230"/>
      <c r="D154" s="230"/>
      <c r="E154" s="230"/>
    </row>
    <row r="155" spans="3:5" s="229" customFormat="1">
      <c r="C155" s="230"/>
      <c r="D155" s="230"/>
      <c r="E155" s="230"/>
    </row>
    <row r="156" spans="3:5" s="229" customFormat="1">
      <c r="C156" s="230"/>
      <c r="D156" s="230"/>
      <c r="E156" s="230"/>
    </row>
    <row r="157" spans="3:5" s="229" customFormat="1">
      <c r="C157" s="230"/>
      <c r="D157" s="230"/>
      <c r="E157" s="230"/>
    </row>
    <row r="158" spans="3:5" s="229" customFormat="1">
      <c r="C158" s="230"/>
      <c r="D158" s="230"/>
      <c r="E158" s="230"/>
    </row>
    <row r="159" spans="3:5" s="229" customFormat="1">
      <c r="C159" s="230"/>
      <c r="D159" s="230"/>
      <c r="E159" s="230"/>
    </row>
    <row r="160" spans="3:5" s="229" customFormat="1">
      <c r="C160" s="230"/>
      <c r="D160" s="230"/>
      <c r="E160" s="230"/>
    </row>
    <row r="161" spans="3:5" s="229" customFormat="1">
      <c r="C161" s="230"/>
      <c r="D161" s="230"/>
      <c r="E161" s="230"/>
    </row>
    <row r="162" spans="3:5" s="229" customFormat="1">
      <c r="C162" s="230"/>
      <c r="D162" s="230"/>
      <c r="E162" s="230"/>
    </row>
    <row r="163" spans="3:5" s="229" customFormat="1">
      <c r="C163" s="230"/>
      <c r="D163" s="230"/>
      <c r="E163" s="230"/>
    </row>
    <row r="164" spans="3:5" s="229" customFormat="1">
      <c r="C164" s="230"/>
      <c r="D164" s="230"/>
      <c r="E164" s="230"/>
    </row>
    <row r="165" spans="3:5" s="229" customFormat="1">
      <c r="C165" s="230"/>
      <c r="D165" s="230"/>
      <c r="E165" s="230"/>
    </row>
    <row r="166" spans="3:5" s="229" customFormat="1">
      <c r="C166" s="230"/>
      <c r="D166" s="230"/>
      <c r="E166" s="230"/>
    </row>
    <row r="167" spans="3:5" s="229" customFormat="1">
      <c r="C167" s="230"/>
      <c r="D167" s="230"/>
      <c r="E167" s="230"/>
    </row>
    <row r="168" spans="3:5" s="229" customFormat="1">
      <c r="C168" s="230"/>
      <c r="D168" s="230"/>
      <c r="E168" s="230"/>
    </row>
    <row r="169" spans="3:5" s="229" customFormat="1">
      <c r="C169" s="230"/>
      <c r="D169" s="230"/>
      <c r="E169" s="230"/>
    </row>
    <row r="170" spans="3:5" s="229" customFormat="1">
      <c r="C170" s="230"/>
      <c r="D170" s="230"/>
      <c r="E170" s="230"/>
    </row>
    <row r="171" spans="3:5" s="229" customFormat="1">
      <c r="C171" s="230"/>
      <c r="D171" s="230"/>
      <c r="E171" s="230"/>
    </row>
    <row r="172" spans="3:5" s="229" customFormat="1">
      <c r="C172" s="230"/>
      <c r="D172" s="230"/>
      <c r="E172" s="230"/>
    </row>
    <row r="173" spans="3:5" s="229" customFormat="1">
      <c r="C173" s="230"/>
      <c r="D173" s="230"/>
      <c r="E173" s="230"/>
    </row>
    <row r="174" spans="3:5" s="229" customFormat="1">
      <c r="C174" s="230"/>
      <c r="D174" s="230"/>
      <c r="E174" s="230"/>
    </row>
    <row r="175" spans="3:5" s="229" customFormat="1">
      <c r="C175" s="230"/>
      <c r="D175" s="230"/>
      <c r="E175" s="230"/>
    </row>
    <row r="176" spans="3:5" s="229" customFormat="1">
      <c r="C176" s="230"/>
      <c r="D176" s="230"/>
      <c r="E176" s="230"/>
    </row>
    <row r="177" spans="3:5" s="229" customFormat="1">
      <c r="C177" s="230"/>
      <c r="D177" s="230"/>
      <c r="E177" s="230"/>
    </row>
    <row r="178" spans="3:5" s="229" customFormat="1">
      <c r="C178" s="230"/>
      <c r="D178" s="230"/>
      <c r="E178" s="230"/>
    </row>
    <row r="179" spans="3:5" s="229" customFormat="1">
      <c r="C179" s="230"/>
      <c r="D179" s="230"/>
      <c r="E179" s="230"/>
    </row>
    <row r="180" spans="3:5" s="229" customFormat="1">
      <c r="C180" s="230"/>
      <c r="D180" s="230"/>
      <c r="E180" s="230"/>
    </row>
    <row r="181" spans="3:5" s="229" customFormat="1">
      <c r="C181" s="230"/>
      <c r="D181" s="230"/>
      <c r="E181" s="230"/>
    </row>
    <row r="182" spans="3:5" s="229" customFormat="1">
      <c r="C182" s="230"/>
      <c r="D182" s="230"/>
      <c r="E182" s="230"/>
    </row>
    <row r="183" spans="3:5" s="229" customFormat="1">
      <c r="C183" s="230"/>
      <c r="D183" s="230"/>
      <c r="E183" s="230"/>
    </row>
    <row r="184" spans="3:5" s="229" customFormat="1">
      <c r="C184" s="230"/>
      <c r="D184" s="230"/>
      <c r="E184" s="230"/>
    </row>
    <row r="185" spans="3:5" s="229" customFormat="1">
      <c r="C185" s="230"/>
      <c r="D185" s="230"/>
      <c r="E185" s="230"/>
    </row>
    <row r="186" spans="3:5" s="229" customFormat="1">
      <c r="C186" s="230"/>
      <c r="D186" s="230"/>
      <c r="E186" s="230"/>
    </row>
    <row r="187" spans="3:5" s="229" customFormat="1">
      <c r="C187" s="230"/>
      <c r="D187" s="230"/>
      <c r="E187" s="230"/>
    </row>
    <row r="188" spans="3:5" s="229" customFormat="1">
      <c r="C188" s="230"/>
      <c r="D188" s="230"/>
      <c r="E188" s="230"/>
    </row>
    <row r="189" spans="3:5" s="229" customFormat="1">
      <c r="C189" s="230"/>
      <c r="D189" s="230"/>
      <c r="E189" s="230"/>
    </row>
    <row r="190" spans="3:5" s="229" customFormat="1">
      <c r="C190" s="230"/>
      <c r="D190" s="230"/>
      <c r="E190" s="230"/>
    </row>
    <row r="191" spans="3:5" s="229" customFormat="1">
      <c r="C191" s="230"/>
      <c r="D191" s="230"/>
      <c r="E191" s="230"/>
    </row>
    <row r="192" spans="3:5" s="229" customFormat="1">
      <c r="C192" s="230"/>
      <c r="D192" s="230"/>
      <c r="E192" s="230"/>
    </row>
    <row r="193" spans="3:5" s="229" customFormat="1">
      <c r="C193" s="230"/>
      <c r="D193" s="230"/>
      <c r="E193" s="230"/>
    </row>
    <row r="194" spans="3:5" s="229" customFormat="1">
      <c r="C194" s="230"/>
      <c r="D194" s="230"/>
      <c r="E194" s="230"/>
    </row>
    <row r="195" spans="3:5" s="229" customFormat="1">
      <c r="C195" s="230"/>
      <c r="D195" s="230"/>
      <c r="E195" s="230"/>
    </row>
    <row r="196" spans="3:5" s="229" customFormat="1">
      <c r="C196" s="230"/>
      <c r="D196" s="230"/>
      <c r="E196" s="230"/>
    </row>
    <row r="197" spans="3:5" s="229" customFormat="1">
      <c r="C197" s="230"/>
      <c r="D197" s="230"/>
      <c r="E197" s="230"/>
    </row>
    <row r="198" spans="3:5" s="229" customFormat="1">
      <c r="C198" s="230"/>
      <c r="D198" s="230"/>
      <c r="E198" s="230"/>
    </row>
    <row r="199" spans="3:5" s="229" customFormat="1">
      <c r="C199" s="230"/>
      <c r="D199" s="230"/>
      <c r="E199" s="230"/>
    </row>
    <row r="200" spans="3:5" s="229" customFormat="1">
      <c r="C200" s="230"/>
      <c r="D200" s="230"/>
      <c r="E200" s="230"/>
    </row>
    <row r="201" spans="3:5" s="229" customFormat="1">
      <c r="C201" s="230"/>
      <c r="D201" s="230"/>
      <c r="E201" s="230"/>
    </row>
    <row r="202" spans="3:5" s="229" customFormat="1">
      <c r="C202" s="230"/>
      <c r="D202" s="230"/>
      <c r="E202" s="230"/>
    </row>
    <row r="203" spans="3:5" s="229" customFormat="1">
      <c r="C203" s="230"/>
      <c r="D203" s="230"/>
      <c r="E203" s="230"/>
    </row>
    <row r="204" spans="3:5" s="229" customFormat="1">
      <c r="C204" s="230"/>
      <c r="D204" s="230"/>
      <c r="E204" s="230"/>
    </row>
    <row r="205" spans="3:5" s="229" customFormat="1">
      <c r="C205" s="230"/>
      <c r="D205" s="230"/>
      <c r="E205" s="230"/>
    </row>
    <row r="206" spans="3:5" s="229" customFormat="1">
      <c r="C206" s="230"/>
      <c r="D206" s="230"/>
      <c r="E206" s="230"/>
    </row>
    <row r="207" spans="3:5" s="229" customFormat="1">
      <c r="C207" s="230"/>
      <c r="D207" s="230"/>
      <c r="E207" s="230"/>
    </row>
    <row r="208" spans="3:5" s="229" customFormat="1">
      <c r="C208" s="230"/>
      <c r="D208" s="230"/>
      <c r="E208" s="230"/>
    </row>
    <row r="209" spans="3:5" s="229" customFormat="1">
      <c r="C209" s="230"/>
      <c r="D209" s="230"/>
      <c r="E209" s="230"/>
    </row>
    <row r="210" spans="3:5" s="229" customFormat="1">
      <c r="C210" s="230"/>
      <c r="D210" s="230"/>
      <c r="E210" s="230"/>
    </row>
    <row r="211" spans="3:5" s="229" customFormat="1">
      <c r="C211" s="230"/>
      <c r="D211" s="230"/>
      <c r="E211" s="230"/>
    </row>
    <row r="212" spans="3:5" s="229" customFormat="1">
      <c r="C212" s="230"/>
      <c r="D212" s="230"/>
      <c r="E212" s="230"/>
    </row>
    <row r="213" spans="3:5" s="229" customFormat="1">
      <c r="C213" s="230"/>
      <c r="D213" s="230"/>
      <c r="E213" s="230"/>
    </row>
    <row r="214" spans="3:5" s="229" customFormat="1">
      <c r="C214" s="230"/>
      <c r="D214" s="230"/>
      <c r="E214" s="230"/>
    </row>
    <row r="215" spans="3:5" s="229" customFormat="1">
      <c r="C215" s="230"/>
      <c r="D215" s="230"/>
      <c r="E215" s="230"/>
    </row>
    <row r="216" spans="3:5" s="229" customFormat="1">
      <c r="C216" s="230"/>
      <c r="D216" s="230"/>
      <c r="E216" s="230"/>
    </row>
    <row r="217" spans="3:5" s="229" customFormat="1">
      <c r="C217" s="230"/>
      <c r="D217" s="230"/>
      <c r="E217" s="230"/>
    </row>
    <row r="218" spans="3:5" s="229" customFormat="1">
      <c r="C218" s="230"/>
      <c r="D218" s="230"/>
      <c r="E218" s="230"/>
    </row>
    <row r="219" spans="3:5" s="229" customFormat="1">
      <c r="C219" s="230"/>
      <c r="D219" s="230"/>
      <c r="E219" s="230"/>
    </row>
    <row r="220" spans="3:5" s="229" customFormat="1">
      <c r="C220" s="230"/>
      <c r="D220" s="230"/>
      <c r="E220" s="230"/>
    </row>
    <row r="221" spans="3:5" s="229" customFormat="1">
      <c r="C221" s="230"/>
      <c r="D221" s="230"/>
      <c r="E221" s="230"/>
    </row>
    <row r="222" spans="3:5" s="229" customFormat="1">
      <c r="C222" s="230"/>
      <c r="D222" s="230"/>
      <c r="E222" s="230"/>
    </row>
    <row r="223" spans="3:5" s="229" customFormat="1">
      <c r="C223" s="230"/>
      <c r="D223" s="230"/>
      <c r="E223" s="230"/>
    </row>
    <row r="224" spans="3:5" s="229" customFormat="1">
      <c r="C224" s="230"/>
      <c r="D224" s="230"/>
      <c r="E224" s="230"/>
    </row>
    <row r="225" spans="3:5" s="229" customFormat="1">
      <c r="C225" s="230"/>
      <c r="D225" s="230"/>
      <c r="E225" s="230"/>
    </row>
    <row r="226" spans="3:5" s="229" customFormat="1">
      <c r="C226" s="230"/>
      <c r="D226" s="230"/>
      <c r="E226" s="230"/>
    </row>
    <row r="227" spans="3:5" s="229" customFormat="1">
      <c r="C227" s="230"/>
      <c r="D227" s="230"/>
      <c r="E227" s="230"/>
    </row>
    <row r="228" spans="3:5" s="229" customFormat="1">
      <c r="C228" s="230"/>
      <c r="D228" s="230"/>
      <c r="E228" s="230"/>
    </row>
    <row r="229" spans="3:5" s="229" customFormat="1">
      <c r="C229" s="230"/>
      <c r="D229" s="230"/>
      <c r="E229" s="230"/>
    </row>
    <row r="230" spans="3:5" s="229" customFormat="1">
      <c r="C230" s="230"/>
      <c r="D230" s="230"/>
      <c r="E230" s="230"/>
    </row>
    <row r="231" spans="3:5" s="229" customFormat="1">
      <c r="C231" s="230"/>
      <c r="D231" s="230"/>
      <c r="E231" s="230"/>
    </row>
    <row r="232" spans="3:5" s="229" customFormat="1">
      <c r="C232" s="230"/>
      <c r="D232" s="230"/>
      <c r="E232" s="230"/>
    </row>
    <row r="233" spans="3:5" s="229" customFormat="1">
      <c r="C233" s="230"/>
      <c r="D233" s="230"/>
      <c r="E233" s="230"/>
    </row>
    <row r="234" spans="3:5" s="229" customFormat="1">
      <c r="C234" s="230"/>
      <c r="D234" s="230"/>
      <c r="E234" s="230"/>
    </row>
    <row r="235" spans="3:5" s="229" customFormat="1">
      <c r="C235" s="230"/>
      <c r="D235" s="230"/>
      <c r="E235" s="230"/>
    </row>
    <row r="236" spans="3:5" s="229" customFormat="1">
      <c r="C236" s="230"/>
      <c r="D236" s="230"/>
      <c r="E236" s="230"/>
    </row>
    <row r="237" spans="3:5" s="229" customFormat="1">
      <c r="C237" s="230"/>
      <c r="D237" s="230"/>
      <c r="E237" s="230"/>
    </row>
    <row r="238" spans="3:5" s="229" customFormat="1">
      <c r="C238" s="230"/>
      <c r="D238" s="230"/>
      <c r="E238" s="230"/>
    </row>
    <row r="239" spans="3:5" s="229" customFormat="1">
      <c r="C239" s="230"/>
      <c r="D239" s="230"/>
      <c r="E239" s="230"/>
    </row>
    <row r="240" spans="3:5" s="229" customFormat="1">
      <c r="C240" s="230"/>
      <c r="D240" s="230"/>
      <c r="E240" s="230"/>
    </row>
    <row r="241" spans="3:5" s="229" customFormat="1">
      <c r="C241" s="230"/>
      <c r="D241" s="230"/>
      <c r="E241" s="230"/>
    </row>
    <row r="242" spans="3:5" s="229" customFormat="1">
      <c r="C242" s="230"/>
      <c r="D242" s="230"/>
      <c r="E242" s="230"/>
    </row>
    <row r="243" spans="3:5" s="229" customFormat="1">
      <c r="C243" s="230"/>
      <c r="D243" s="230"/>
      <c r="E243" s="230"/>
    </row>
    <row r="244" spans="3:5" s="229" customFormat="1">
      <c r="C244" s="230"/>
      <c r="D244" s="230"/>
      <c r="E244" s="230"/>
    </row>
    <row r="245" spans="3:5" s="229" customFormat="1">
      <c r="C245" s="230"/>
      <c r="D245" s="230"/>
      <c r="E245" s="230"/>
    </row>
    <row r="246" spans="3:5" s="229" customFormat="1">
      <c r="C246" s="230"/>
      <c r="D246" s="230"/>
      <c r="E246" s="230"/>
    </row>
    <row r="247" spans="3:5" s="229" customFormat="1">
      <c r="C247" s="230"/>
      <c r="D247" s="230"/>
      <c r="E247" s="230"/>
    </row>
    <row r="248" spans="3:5" s="229" customFormat="1">
      <c r="C248" s="230"/>
      <c r="D248" s="230"/>
      <c r="E248" s="230"/>
    </row>
    <row r="249" spans="3:5" s="229" customFormat="1">
      <c r="C249" s="230"/>
      <c r="D249" s="230"/>
      <c r="E249" s="230"/>
    </row>
    <row r="250" spans="3:5" s="229" customFormat="1">
      <c r="C250" s="230"/>
      <c r="D250" s="230"/>
      <c r="E250" s="230"/>
    </row>
    <row r="251" spans="3:5" s="229" customFormat="1">
      <c r="C251" s="230"/>
      <c r="D251" s="230"/>
      <c r="E251" s="230"/>
    </row>
    <row r="252" spans="3:5" s="229" customFormat="1">
      <c r="C252" s="230"/>
      <c r="D252" s="230"/>
      <c r="E252" s="230"/>
    </row>
    <row r="253" spans="3:5" s="229" customFormat="1">
      <c r="C253" s="230"/>
      <c r="D253" s="230"/>
      <c r="E253" s="230"/>
    </row>
    <row r="254" spans="3:5" s="229" customFormat="1">
      <c r="C254" s="230"/>
      <c r="D254" s="230"/>
      <c r="E254" s="230"/>
    </row>
    <row r="255" spans="3:5" s="229" customFormat="1">
      <c r="C255" s="230"/>
      <c r="D255" s="230"/>
      <c r="E255" s="230"/>
    </row>
    <row r="256" spans="3:5" s="229" customFormat="1">
      <c r="C256" s="230"/>
      <c r="D256" s="230"/>
      <c r="E256" s="230"/>
    </row>
    <row r="257" spans="3:5" s="229" customFormat="1">
      <c r="C257" s="230"/>
      <c r="D257" s="230"/>
      <c r="E257" s="230"/>
    </row>
    <row r="258" spans="3:5" s="229" customFormat="1">
      <c r="C258" s="230"/>
      <c r="D258" s="230"/>
      <c r="E258" s="230"/>
    </row>
    <row r="259" spans="3:5" s="229" customFormat="1">
      <c r="C259" s="230"/>
      <c r="D259" s="230"/>
      <c r="E259" s="230"/>
    </row>
    <row r="260" spans="3:5" s="229" customFormat="1">
      <c r="C260" s="230"/>
      <c r="D260" s="230"/>
      <c r="E260" s="230"/>
    </row>
    <row r="261" spans="3:5" s="229" customFormat="1">
      <c r="C261" s="230"/>
      <c r="D261" s="230"/>
      <c r="E261" s="230"/>
    </row>
    <row r="262" spans="3:5" s="229" customFormat="1">
      <c r="C262" s="230"/>
      <c r="D262" s="230"/>
      <c r="E262" s="230"/>
    </row>
    <row r="263" spans="3:5" s="229" customFormat="1">
      <c r="C263" s="230"/>
      <c r="D263" s="230"/>
      <c r="E263" s="230"/>
    </row>
    <row r="264" spans="3:5" s="229" customFormat="1">
      <c r="C264" s="230"/>
      <c r="D264" s="230"/>
      <c r="E264" s="230"/>
    </row>
    <row r="265" spans="3:5" s="229" customFormat="1">
      <c r="C265" s="230"/>
      <c r="D265" s="230"/>
      <c r="E265" s="230"/>
    </row>
    <row r="266" spans="3:5" s="229" customFormat="1">
      <c r="C266" s="230"/>
      <c r="D266" s="230"/>
      <c r="E266" s="230"/>
    </row>
    <row r="267" spans="3:5" s="229" customFormat="1">
      <c r="C267" s="230"/>
      <c r="D267" s="230"/>
      <c r="E267" s="230"/>
    </row>
    <row r="268" spans="3:5" s="229" customFormat="1">
      <c r="C268" s="230"/>
      <c r="D268" s="230"/>
      <c r="E268" s="230"/>
    </row>
    <row r="269" spans="3:5" s="229" customFormat="1">
      <c r="C269" s="230"/>
      <c r="D269" s="230"/>
      <c r="E269" s="230"/>
    </row>
    <row r="270" spans="3:5" s="229" customFormat="1">
      <c r="C270" s="230"/>
      <c r="D270" s="230"/>
      <c r="E270" s="230"/>
    </row>
    <row r="271" spans="3:5" s="229" customFormat="1">
      <c r="C271" s="230"/>
      <c r="D271" s="230"/>
      <c r="E271" s="230"/>
    </row>
    <row r="272" spans="3:5" s="229" customFormat="1">
      <c r="C272" s="230"/>
      <c r="D272" s="230"/>
      <c r="E272" s="230"/>
    </row>
    <row r="273" spans="3:5" s="229" customFormat="1">
      <c r="C273" s="230"/>
      <c r="D273" s="230"/>
      <c r="E273" s="230"/>
    </row>
    <row r="274" spans="3:5" s="229" customFormat="1">
      <c r="C274" s="230"/>
      <c r="D274" s="230"/>
      <c r="E274" s="230"/>
    </row>
    <row r="275" spans="3:5" s="229" customFormat="1">
      <c r="C275" s="230"/>
      <c r="D275" s="230"/>
      <c r="E275" s="230"/>
    </row>
    <row r="276" spans="3:5" s="229" customFormat="1">
      <c r="C276" s="230"/>
      <c r="D276" s="230"/>
      <c r="E276" s="230"/>
    </row>
    <row r="277" spans="3:5" s="229" customFormat="1">
      <c r="C277" s="230"/>
      <c r="D277" s="230"/>
      <c r="E277" s="230"/>
    </row>
    <row r="278" spans="3:5" s="229" customFormat="1">
      <c r="C278" s="230"/>
      <c r="D278" s="230"/>
      <c r="E278" s="230"/>
    </row>
    <row r="279" spans="3:5" s="229" customFormat="1">
      <c r="C279" s="230"/>
      <c r="D279" s="230"/>
      <c r="E279" s="230"/>
    </row>
    <row r="280" spans="3:5" s="229" customFormat="1">
      <c r="C280" s="230"/>
      <c r="D280" s="230"/>
      <c r="E280" s="230"/>
    </row>
    <row r="281" spans="3:5" s="229" customFormat="1">
      <c r="C281" s="230"/>
      <c r="D281" s="230"/>
      <c r="E281" s="230"/>
    </row>
    <row r="282" spans="3:5" s="229" customFormat="1">
      <c r="C282" s="230"/>
      <c r="D282" s="230"/>
      <c r="E282" s="230"/>
    </row>
    <row r="283" spans="3:5" s="229" customFormat="1">
      <c r="C283" s="230"/>
      <c r="D283" s="230"/>
      <c r="E283" s="230"/>
    </row>
    <row r="284" spans="3:5" s="229" customFormat="1">
      <c r="C284" s="230"/>
      <c r="D284" s="230"/>
      <c r="E284" s="230"/>
    </row>
    <row r="285" spans="3:5" s="229" customFormat="1">
      <c r="C285" s="230"/>
      <c r="D285" s="230"/>
      <c r="E285" s="230"/>
    </row>
    <row r="286" spans="3:5" s="229" customFormat="1">
      <c r="C286" s="230"/>
      <c r="D286" s="230"/>
      <c r="E286" s="230"/>
    </row>
    <row r="287" spans="3:5" s="229" customFormat="1">
      <c r="C287" s="230"/>
      <c r="D287" s="230"/>
      <c r="E287" s="230"/>
    </row>
    <row r="288" spans="3:5" s="229" customFormat="1">
      <c r="C288" s="230"/>
      <c r="D288" s="230"/>
      <c r="E288" s="230"/>
    </row>
    <row r="289" spans="3:5" s="229" customFormat="1">
      <c r="C289" s="230"/>
      <c r="D289" s="230"/>
      <c r="E289" s="230"/>
    </row>
    <row r="290" spans="3:5" s="229" customFormat="1">
      <c r="C290" s="230"/>
      <c r="D290" s="230"/>
      <c r="E290" s="230"/>
    </row>
    <row r="291" spans="3:5" s="229" customFormat="1">
      <c r="C291" s="230"/>
      <c r="D291" s="230"/>
      <c r="E291" s="230"/>
    </row>
    <row r="292" spans="3:5" s="229" customFormat="1">
      <c r="C292" s="230"/>
      <c r="D292" s="230"/>
      <c r="E292" s="230"/>
    </row>
    <row r="293" spans="3:5" s="229" customFormat="1">
      <c r="C293" s="230"/>
      <c r="D293" s="230"/>
      <c r="E293" s="230"/>
    </row>
    <row r="294" spans="3:5" s="229" customFormat="1">
      <c r="C294" s="230"/>
      <c r="D294" s="230"/>
      <c r="E294" s="230"/>
    </row>
    <row r="295" spans="3:5" s="229" customFormat="1">
      <c r="C295" s="230"/>
      <c r="D295" s="230"/>
      <c r="E295" s="230"/>
    </row>
    <row r="296" spans="3:5" s="229" customFormat="1">
      <c r="C296" s="230"/>
      <c r="D296" s="230"/>
      <c r="E296" s="230"/>
    </row>
    <row r="297" spans="3:5" s="229" customFormat="1">
      <c r="C297" s="230"/>
      <c r="D297" s="230"/>
      <c r="E297" s="230"/>
    </row>
    <row r="298" spans="3:5" s="229" customFormat="1">
      <c r="C298" s="230"/>
      <c r="D298" s="230"/>
      <c r="E298" s="230"/>
    </row>
    <row r="299" spans="3:5" s="229" customFormat="1">
      <c r="C299" s="230"/>
      <c r="D299" s="230"/>
      <c r="E299" s="230"/>
    </row>
    <row r="300" spans="3:5" s="229" customFormat="1">
      <c r="C300" s="230"/>
      <c r="D300" s="230"/>
      <c r="E300" s="230"/>
    </row>
    <row r="301" spans="3:5" s="229" customFormat="1">
      <c r="C301" s="230"/>
      <c r="D301" s="230"/>
      <c r="E301" s="230"/>
    </row>
    <row r="302" spans="3:5" s="229" customFormat="1">
      <c r="C302" s="230"/>
      <c r="D302" s="230"/>
      <c r="E302" s="230"/>
    </row>
    <row r="303" spans="3:5" s="229" customFormat="1">
      <c r="C303" s="230"/>
      <c r="D303" s="230"/>
      <c r="E303" s="230"/>
    </row>
    <row r="304" spans="3:5" s="229" customFormat="1">
      <c r="C304" s="230"/>
      <c r="D304" s="230"/>
      <c r="E304" s="230"/>
    </row>
  </sheetData>
  <mergeCells count="27">
    <mergeCell ref="C10:P10"/>
    <mergeCell ref="A4:P4"/>
    <mergeCell ref="A5:P5"/>
    <mergeCell ref="C7:P7"/>
    <mergeCell ref="C8:P8"/>
    <mergeCell ref="C9:P9"/>
    <mergeCell ref="F16:K16"/>
    <mergeCell ref="A11:B11"/>
    <mergeCell ref="A12:P12"/>
    <mergeCell ref="A13:P13"/>
    <mergeCell ref="C14:N14"/>
    <mergeCell ref="A119:B119"/>
    <mergeCell ref="G119:H119"/>
    <mergeCell ref="L16:P16"/>
    <mergeCell ref="C112:K112"/>
    <mergeCell ref="C113:K113"/>
    <mergeCell ref="C114:K114"/>
    <mergeCell ref="A116:B116"/>
    <mergeCell ref="D116:E116"/>
    <mergeCell ref="G116:H116"/>
    <mergeCell ref="I116:M116"/>
    <mergeCell ref="N116:O116"/>
    <mergeCell ref="A16:A17"/>
    <mergeCell ref="B16:B17"/>
    <mergeCell ref="C16:C17"/>
    <mergeCell ref="D16:D17"/>
    <mergeCell ref="E16:E17"/>
  </mergeCells>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view="pageBreakPreview" topLeftCell="A13" zoomScale="60" zoomScaleNormal="100" workbookViewId="0">
      <selection activeCell="C20" sqref="C20:C31"/>
    </sheetView>
  </sheetViews>
  <sheetFormatPr defaultRowHeight="12.75"/>
  <cols>
    <col min="1" max="1" width="5.140625" style="328" customWidth="1"/>
    <col min="2" max="2" width="12.42578125" style="328" customWidth="1"/>
    <col min="3" max="3" width="55.5703125" style="328" customWidth="1"/>
    <col min="4" max="4" width="7.5703125" style="328" customWidth="1"/>
    <col min="5" max="5" width="15" style="328" customWidth="1"/>
    <col min="6" max="8" width="9.140625" style="328"/>
    <col min="9" max="9" width="9.140625" style="328" customWidth="1"/>
    <col min="10" max="16384" width="9.140625" style="328"/>
  </cols>
  <sheetData>
    <row r="1" spans="1:16">
      <c r="A1" s="324"/>
      <c r="B1" s="325"/>
      <c r="C1" s="326"/>
      <c r="D1" s="326"/>
      <c r="E1" s="326"/>
      <c r="F1" s="325"/>
      <c r="G1" s="324"/>
      <c r="H1" s="324"/>
      <c r="I1" s="324"/>
      <c r="J1" s="324"/>
      <c r="K1" s="324"/>
      <c r="L1" s="324"/>
      <c r="M1" s="324"/>
      <c r="N1" s="324"/>
      <c r="O1" s="324"/>
      <c r="P1" s="327" t="s">
        <v>210</v>
      </c>
    </row>
    <row r="2" spans="1:16">
      <c r="A2" s="324"/>
      <c r="B2" s="325"/>
      <c r="C2" s="326"/>
      <c r="D2" s="326"/>
      <c r="E2" s="326"/>
      <c r="F2" s="325"/>
      <c r="G2" s="324"/>
      <c r="H2" s="324"/>
      <c r="I2" s="324"/>
      <c r="J2" s="324"/>
      <c r="K2" s="324"/>
      <c r="L2" s="324"/>
      <c r="M2" s="324"/>
      <c r="N2" s="324"/>
      <c r="O2" s="324"/>
      <c r="P2" s="327" t="s">
        <v>282</v>
      </c>
    </row>
    <row r="3" spans="1:16">
      <c r="A3" s="324"/>
      <c r="B3" s="325"/>
      <c r="C3" s="326"/>
      <c r="D3" s="326"/>
      <c r="E3" s="326"/>
      <c r="F3" s="325"/>
      <c r="G3" s="324"/>
      <c r="H3" s="324"/>
      <c r="I3" s="324"/>
      <c r="J3" s="324"/>
      <c r="K3" s="324"/>
      <c r="L3" s="324"/>
      <c r="M3" s="324"/>
      <c r="N3" s="324"/>
      <c r="O3" s="324"/>
      <c r="P3" s="327" t="s">
        <v>211</v>
      </c>
    </row>
    <row r="4" spans="1:16" ht="15.75">
      <c r="A4" s="517" t="s">
        <v>212</v>
      </c>
      <c r="B4" s="517"/>
      <c r="C4" s="517"/>
      <c r="D4" s="517"/>
      <c r="E4" s="517"/>
      <c r="F4" s="517"/>
      <c r="G4" s="517"/>
      <c r="H4" s="517"/>
      <c r="I4" s="517"/>
      <c r="J4" s="517"/>
      <c r="K4" s="517"/>
      <c r="L4" s="517"/>
      <c r="M4" s="517"/>
      <c r="N4" s="517"/>
      <c r="O4" s="517"/>
      <c r="P4" s="517"/>
    </row>
    <row r="5" spans="1:16" ht="14.25">
      <c r="A5" s="518" t="s">
        <v>213</v>
      </c>
      <c r="B5" s="518"/>
      <c r="C5" s="518"/>
      <c r="D5" s="518"/>
      <c r="E5" s="518"/>
      <c r="F5" s="518"/>
      <c r="G5" s="518"/>
      <c r="H5" s="518"/>
      <c r="I5" s="518"/>
      <c r="J5" s="518"/>
      <c r="K5" s="518"/>
      <c r="L5" s="518"/>
      <c r="M5" s="518"/>
      <c r="N5" s="518"/>
      <c r="O5" s="518"/>
      <c r="P5" s="518"/>
    </row>
    <row r="6" spans="1:16" ht="14.25">
      <c r="A6" s="329"/>
      <c r="B6" s="329"/>
      <c r="C6" s="329"/>
      <c r="D6" s="329"/>
      <c r="E6" s="329"/>
      <c r="F6" s="329"/>
      <c r="G6" s="329"/>
      <c r="H6" s="329"/>
      <c r="I6" s="329"/>
      <c r="J6" s="329"/>
      <c r="K6" s="329"/>
      <c r="L6" s="329"/>
      <c r="M6" s="329"/>
      <c r="N6" s="329"/>
      <c r="O6" s="329"/>
      <c r="P6" s="329"/>
    </row>
    <row r="7" spans="1:16" ht="4.5" customHeight="1">
      <c r="A7" s="330" t="s">
        <v>214</v>
      </c>
      <c r="B7" s="331"/>
      <c r="C7" s="519"/>
      <c r="D7" s="519"/>
      <c r="E7" s="519"/>
      <c r="F7" s="519"/>
      <c r="G7" s="519"/>
      <c r="H7" s="519"/>
      <c r="I7" s="519"/>
      <c r="J7" s="519"/>
      <c r="K7" s="519"/>
      <c r="L7" s="519"/>
      <c r="M7" s="519"/>
      <c r="N7" s="519"/>
      <c r="O7" s="519"/>
      <c r="P7" s="519"/>
    </row>
    <row r="8" spans="1:16" ht="15" customHeight="1">
      <c r="A8" s="332" t="s">
        <v>215</v>
      </c>
      <c r="B8" s="333"/>
      <c r="C8" s="519" t="s">
        <v>279</v>
      </c>
      <c r="D8" s="519"/>
      <c r="E8" s="519"/>
      <c r="F8" s="519"/>
      <c r="G8" s="519"/>
      <c r="H8" s="519"/>
      <c r="I8" s="519"/>
      <c r="J8" s="519"/>
      <c r="K8" s="519"/>
      <c r="L8" s="519"/>
      <c r="M8" s="519"/>
      <c r="N8" s="519"/>
      <c r="O8" s="519"/>
      <c r="P8" s="519"/>
    </row>
    <row r="9" spans="1:16" ht="15">
      <c r="A9" s="332" t="s">
        <v>216</v>
      </c>
      <c r="B9" s="333"/>
      <c r="C9" s="520" t="s">
        <v>280</v>
      </c>
      <c r="D9" s="520"/>
      <c r="E9" s="520"/>
      <c r="F9" s="520"/>
      <c r="G9" s="520"/>
      <c r="H9" s="520"/>
      <c r="I9" s="520"/>
      <c r="J9" s="520"/>
      <c r="K9" s="520"/>
      <c r="L9" s="520"/>
      <c r="M9" s="520"/>
      <c r="N9" s="520"/>
      <c r="O9" s="520"/>
      <c r="P9" s="520"/>
    </row>
    <row r="10" spans="1:16" ht="12.75" customHeight="1">
      <c r="A10" s="332" t="s">
        <v>217</v>
      </c>
      <c r="B10" s="334"/>
      <c r="C10" s="521" t="s">
        <v>218</v>
      </c>
      <c r="D10" s="521"/>
      <c r="E10" s="521"/>
      <c r="F10" s="521"/>
      <c r="G10" s="521"/>
      <c r="H10" s="521"/>
      <c r="I10" s="521"/>
      <c r="J10" s="521"/>
      <c r="K10" s="521"/>
      <c r="L10" s="521"/>
      <c r="M10" s="521"/>
      <c r="N10" s="521"/>
      <c r="O10" s="521"/>
      <c r="P10" s="521"/>
    </row>
    <row r="11" spans="1:16" ht="29.25" customHeight="1">
      <c r="A11" s="527" t="s">
        <v>219</v>
      </c>
      <c r="B11" s="527"/>
      <c r="C11" s="335"/>
      <c r="D11" s="336"/>
      <c r="E11" s="337"/>
      <c r="F11" s="337"/>
      <c r="G11" s="337"/>
      <c r="H11" s="338"/>
      <c r="I11" s="338"/>
      <c r="J11" s="339"/>
      <c r="K11" s="329"/>
      <c r="L11" s="329"/>
      <c r="M11" s="329"/>
      <c r="N11" s="329"/>
      <c r="O11" s="329"/>
      <c r="P11" s="329"/>
    </row>
    <row r="12" spans="1:16" ht="12.75" customHeight="1">
      <c r="A12" s="509" t="s">
        <v>252</v>
      </c>
      <c r="B12" s="509"/>
      <c r="C12" s="509"/>
      <c r="D12" s="509"/>
      <c r="E12" s="509"/>
      <c r="F12" s="509"/>
      <c r="G12" s="509"/>
      <c r="H12" s="509"/>
      <c r="I12" s="509"/>
      <c r="J12" s="509"/>
      <c r="K12" s="509"/>
      <c r="L12" s="509"/>
      <c r="M12" s="509"/>
      <c r="N12" s="509"/>
      <c r="O12" s="509"/>
      <c r="P12" s="509"/>
    </row>
    <row r="13" spans="1:16" ht="12.75" customHeight="1">
      <c r="A13" s="509" t="s">
        <v>251</v>
      </c>
      <c r="B13" s="509"/>
      <c r="C13" s="509"/>
      <c r="D13" s="509"/>
      <c r="E13" s="509"/>
      <c r="F13" s="509"/>
      <c r="G13" s="509"/>
      <c r="H13" s="509"/>
      <c r="I13" s="509"/>
      <c r="J13" s="509"/>
      <c r="K13" s="509"/>
      <c r="L13" s="509"/>
      <c r="M13" s="509"/>
      <c r="N13" s="509"/>
      <c r="O13" s="509"/>
      <c r="P13" s="509"/>
    </row>
    <row r="14" spans="1:16">
      <c r="A14" s="510" t="s">
        <v>9</v>
      </c>
      <c r="B14" s="510"/>
      <c r="C14" s="510"/>
      <c r="D14" s="510"/>
      <c r="E14" s="510"/>
      <c r="F14" s="510"/>
      <c r="G14" s="510"/>
      <c r="H14" s="510"/>
      <c r="I14" s="510"/>
      <c r="J14" s="510"/>
      <c r="K14" s="510"/>
      <c r="L14" s="510"/>
      <c r="M14" s="510"/>
      <c r="N14" s="510"/>
      <c r="O14" s="510"/>
      <c r="P14" s="510"/>
    </row>
    <row r="15" spans="1:16" ht="13.5" thickBot="1"/>
    <row r="16" spans="1:16" ht="12.75" customHeight="1">
      <c r="A16" s="522" t="s">
        <v>0</v>
      </c>
      <c r="B16" s="524" t="s">
        <v>18</v>
      </c>
      <c r="C16" s="507" t="s">
        <v>19</v>
      </c>
      <c r="D16" s="524" t="s">
        <v>20</v>
      </c>
      <c r="E16" s="524" t="s">
        <v>21</v>
      </c>
      <c r="F16" s="507" t="s">
        <v>22</v>
      </c>
      <c r="G16" s="507"/>
      <c r="H16" s="507"/>
      <c r="I16" s="507"/>
      <c r="J16" s="507"/>
      <c r="K16" s="507"/>
      <c r="L16" s="507" t="s">
        <v>23</v>
      </c>
      <c r="M16" s="507"/>
      <c r="N16" s="507"/>
      <c r="O16" s="507"/>
      <c r="P16" s="508"/>
    </row>
    <row r="17" spans="1:16" ht="60">
      <c r="A17" s="523"/>
      <c r="B17" s="525"/>
      <c r="C17" s="526"/>
      <c r="D17" s="525"/>
      <c r="E17" s="525"/>
      <c r="F17" s="340" t="s">
        <v>24</v>
      </c>
      <c r="G17" s="340" t="s">
        <v>33</v>
      </c>
      <c r="H17" s="340" t="s">
        <v>34</v>
      </c>
      <c r="I17" s="340" t="s">
        <v>35</v>
      </c>
      <c r="J17" s="340" t="s">
        <v>36</v>
      </c>
      <c r="K17" s="340" t="s">
        <v>37</v>
      </c>
      <c r="L17" s="340" t="s">
        <v>25</v>
      </c>
      <c r="M17" s="340" t="s">
        <v>34</v>
      </c>
      <c r="N17" s="340" t="s">
        <v>35</v>
      </c>
      <c r="O17" s="340" t="s">
        <v>36</v>
      </c>
      <c r="P17" s="341" t="s">
        <v>38</v>
      </c>
    </row>
    <row r="18" spans="1:16" ht="13.5" thickBot="1">
      <c r="A18" s="342" t="s">
        <v>26</v>
      </c>
      <c r="B18" s="343" t="s">
        <v>27</v>
      </c>
      <c r="C18" s="344">
        <v>3</v>
      </c>
      <c r="D18" s="345">
        <v>4</v>
      </c>
      <c r="E18" s="344">
        <v>5</v>
      </c>
      <c r="F18" s="345">
        <v>6</v>
      </c>
      <c r="G18" s="344">
        <v>7</v>
      </c>
      <c r="H18" s="344">
        <v>8</v>
      </c>
      <c r="I18" s="345">
        <v>9</v>
      </c>
      <c r="J18" s="345">
        <v>10</v>
      </c>
      <c r="K18" s="344">
        <v>11</v>
      </c>
      <c r="L18" s="344">
        <v>12</v>
      </c>
      <c r="M18" s="344">
        <v>13</v>
      </c>
      <c r="N18" s="345">
        <v>14</v>
      </c>
      <c r="O18" s="345">
        <v>15</v>
      </c>
      <c r="P18" s="346">
        <v>16</v>
      </c>
    </row>
    <row r="19" spans="1:16">
      <c r="A19" s="347"/>
      <c r="B19" s="348"/>
      <c r="C19" s="349" t="s">
        <v>253</v>
      </c>
      <c r="D19" s="350"/>
      <c r="E19" s="351"/>
      <c r="F19" s="352"/>
      <c r="G19" s="352"/>
      <c r="H19" s="352"/>
      <c r="I19" s="352"/>
      <c r="J19" s="352"/>
      <c r="K19" s="352"/>
      <c r="L19" s="352"/>
      <c r="M19" s="352"/>
      <c r="N19" s="352"/>
      <c r="O19" s="352"/>
      <c r="P19" s="353"/>
    </row>
    <row r="20" spans="1:16">
      <c r="A20" s="354">
        <v>1</v>
      </c>
      <c r="B20" s="354" t="s">
        <v>119</v>
      </c>
      <c r="C20" s="359" t="s">
        <v>254</v>
      </c>
      <c r="D20" s="355" t="s">
        <v>54</v>
      </c>
      <c r="E20" s="356">
        <v>1</v>
      </c>
      <c r="F20" s="357"/>
      <c r="G20" s="357"/>
      <c r="H20" s="357"/>
      <c r="I20" s="357"/>
      <c r="J20" s="357"/>
      <c r="K20" s="357"/>
      <c r="L20" s="357"/>
      <c r="M20" s="357"/>
      <c r="N20" s="357"/>
      <c r="O20" s="357"/>
      <c r="P20" s="358"/>
    </row>
    <row r="21" spans="1:16" s="362" customFormat="1" ht="13.5" customHeight="1">
      <c r="A21" s="354">
        <v>2</v>
      </c>
      <c r="B21" s="354" t="s">
        <v>119</v>
      </c>
      <c r="C21" s="359" t="s">
        <v>255</v>
      </c>
      <c r="D21" s="355" t="s">
        <v>54</v>
      </c>
      <c r="E21" s="356">
        <v>1</v>
      </c>
      <c r="F21" s="360"/>
      <c r="G21" s="360"/>
      <c r="H21" s="360"/>
      <c r="I21" s="360"/>
      <c r="J21" s="360"/>
      <c r="K21" s="360"/>
      <c r="L21" s="360"/>
      <c r="M21" s="360"/>
      <c r="N21" s="360"/>
      <c r="O21" s="360"/>
      <c r="P21" s="361"/>
    </row>
    <row r="22" spans="1:16" s="362" customFormat="1">
      <c r="A22" s="354">
        <v>3</v>
      </c>
      <c r="B22" s="354" t="s">
        <v>119</v>
      </c>
      <c r="C22" s="359" t="s">
        <v>256</v>
      </c>
      <c r="D22" s="355" t="s">
        <v>234</v>
      </c>
      <c r="E22" s="356">
        <v>70</v>
      </c>
      <c r="F22" s="360"/>
      <c r="G22" s="360"/>
      <c r="H22" s="360"/>
      <c r="I22" s="360"/>
      <c r="J22" s="360"/>
      <c r="K22" s="360"/>
      <c r="L22" s="360"/>
      <c r="M22" s="360"/>
      <c r="N22" s="360"/>
      <c r="O22" s="360"/>
      <c r="P22" s="361"/>
    </row>
    <row r="23" spans="1:16" s="362" customFormat="1">
      <c r="A23" s="354">
        <v>4</v>
      </c>
      <c r="B23" s="354" t="s">
        <v>119</v>
      </c>
      <c r="C23" s="359" t="s">
        <v>257</v>
      </c>
      <c r="D23" s="355" t="s">
        <v>234</v>
      </c>
      <c r="E23" s="356">
        <v>16</v>
      </c>
      <c r="F23" s="360"/>
      <c r="G23" s="360"/>
      <c r="H23" s="360"/>
      <c r="I23" s="360"/>
      <c r="J23" s="360"/>
      <c r="K23" s="360"/>
      <c r="L23" s="360"/>
      <c r="M23" s="360"/>
      <c r="N23" s="360"/>
      <c r="O23" s="360"/>
      <c r="P23" s="361"/>
    </row>
    <row r="24" spans="1:16" s="324" customFormat="1">
      <c r="A24" s="354">
        <v>5</v>
      </c>
      <c r="B24" s="354" t="s">
        <v>119</v>
      </c>
      <c r="C24" s="359" t="s">
        <v>258</v>
      </c>
      <c r="D24" s="355" t="s">
        <v>234</v>
      </c>
      <c r="E24" s="356">
        <v>16</v>
      </c>
      <c r="F24" s="363"/>
      <c r="G24" s="363"/>
      <c r="H24" s="363"/>
      <c r="I24" s="363"/>
      <c r="J24" s="363"/>
      <c r="K24" s="363"/>
      <c r="L24" s="363"/>
      <c r="M24" s="363"/>
      <c r="N24" s="363"/>
      <c r="O24" s="363"/>
      <c r="P24" s="364"/>
    </row>
    <row r="25" spans="1:16" s="367" customFormat="1">
      <c r="A25" s="354">
        <v>6</v>
      </c>
      <c r="B25" s="354" t="s">
        <v>119</v>
      </c>
      <c r="C25" s="359" t="s">
        <v>259</v>
      </c>
      <c r="D25" s="355" t="s">
        <v>234</v>
      </c>
      <c r="E25" s="356">
        <v>16</v>
      </c>
      <c r="F25" s="365"/>
      <c r="G25" s="365"/>
      <c r="H25" s="365"/>
      <c r="I25" s="365"/>
      <c r="J25" s="365"/>
      <c r="K25" s="365"/>
      <c r="L25" s="365"/>
      <c r="M25" s="365"/>
      <c r="N25" s="365"/>
      <c r="O25" s="365"/>
      <c r="P25" s="366"/>
    </row>
    <row r="26" spans="1:16" s="367" customFormat="1">
      <c r="A26" s="354">
        <v>7</v>
      </c>
      <c r="B26" s="354" t="s">
        <v>119</v>
      </c>
      <c r="C26" s="359" t="s">
        <v>260</v>
      </c>
      <c r="D26" s="355" t="s">
        <v>54</v>
      </c>
      <c r="E26" s="356">
        <v>7</v>
      </c>
      <c r="F26" s="365"/>
      <c r="G26" s="365"/>
      <c r="H26" s="365"/>
      <c r="I26" s="365"/>
      <c r="J26" s="365"/>
      <c r="K26" s="365"/>
      <c r="L26" s="365"/>
      <c r="M26" s="365"/>
      <c r="N26" s="365"/>
      <c r="O26" s="365"/>
      <c r="P26" s="366"/>
    </row>
    <row r="27" spans="1:16" s="367" customFormat="1">
      <c r="A27" s="354">
        <v>8</v>
      </c>
      <c r="B27" s="354" t="s">
        <v>119</v>
      </c>
      <c r="C27" s="359" t="s">
        <v>350</v>
      </c>
      <c r="D27" s="355" t="s">
        <v>54</v>
      </c>
      <c r="E27" s="356">
        <v>80</v>
      </c>
      <c r="F27" s="365"/>
      <c r="G27" s="365"/>
      <c r="H27" s="365"/>
      <c r="I27" s="365"/>
      <c r="J27" s="365"/>
      <c r="K27" s="365"/>
      <c r="L27" s="365"/>
      <c r="M27" s="365"/>
      <c r="N27" s="365"/>
      <c r="O27" s="365"/>
      <c r="P27" s="366"/>
    </row>
    <row r="28" spans="1:16" s="367" customFormat="1">
      <c r="A28" s="354">
        <v>9</v>
      </c>
      <c r="B28" s="354" t="s">
        <v>119</v>
      </c>
      <c r="C28" s="359" t="s">
        <v>351</v>
      </c>
      <c r="D28" s="355" t="s">
        <v>54</v>
      </c>
      <c r="E28" s="356">
        <v>7</v>
      </c>
      <c r="F28" s="365"/>
      <c r="G28" s="365"/>
      <c r="H28" s="365"/>
      <c r="I28" s="365"/>
      <c r="J28" s="365"/>
      <c r="K28" s="365"/>
      <c r="L28" s="365"/>
      <c r="M28" s="365"/>
      <c r="N28" s="365"/>
      <c r="O28" s="365"/>
      <c r="P28" s="366"/>
    </row>
    <row r="29" spans="1:16" s="367" customFormat="1">
      <c r="A29" s="354">
        <v>10</v>
      </c>
      <c r="B29" s="354" t="s">
        <v>119</v>
      </c>
      <c r="C29" s="359" t="s">
        <v>261</v>
      </c>
      <c r="D29" s="355" t="s">
        <v>54</v>
      </c>
      <c r="E29" s="356">
        <v>2</v>
      </c>
      <c r="F29" s="365"/>
      <c r="G29" s="365"/>
      <c r="H29" s="365"/>
      <c r="I29" s="365"/>
      <c r="J29" s="365"/>
      <c r="K29" s="365"/>
      <c r="L29" s="365"/>
      <c r="M29" s="365"/>
      <c r="N29" s="365"/>
      <c r="O29" s="365"/>
      <c r="P29" s="366"/>
    </row>
    <row r="30" spans="1:16" s="367" customFormat="1">
      <c r="A30" s="354">
        <v>11</v>
      </c>
      <c r="B30" s="354" t="s">
        <v>119</v>
      </c>
      <c r="C30" s="359" t="s">
        <v>278</v>
      </c>
      <c r="D30" s="355" t="s">
        <v>54</v>
      </c>
      <c r="E30" s="356">
        <v>1</v>
      </c>
      <c r="F30" s="365"/>
      <c r="G30" s="365"/>
      <c r="H30" s="365"/>
      <c r="I30" s="365"/>
      <c r="J30" s="365"/>
      <c r="K30" s="365"/>
      <c r="L30" s="365"/>
      <c r="M30" s="365"/>
      <c r="N30" s="365"/>
      <c r="O30" s="365"/>
      <c r="P30" s="366"/>
    </row>
    <row r="31" spans="1:16" s="367" customFormat="1" ht="13.5" thickBot="1">
      <c r="A31" s="354">
        <v>12</v>
      </c>
      <c r="B31" s="354" t="s">
        <v>119</v>
      </c>
      <c r="C31" s="359" t="s">
        <v>68</v>
      </c>
      <c r="D31" s="355" t="s">
        <v>262</v>
      </c>
      <c r="E31" s="356">
        <v>1</v>
      </c>
      <c r="F31" s="365"/>
      <c r="G31" s="365"/>
      <c r="H31" s="365"/>
      <c r="I31" s="365"/>
      <c r="J31" s="365"/>
      <c r="K31" s="365"/>
      <c r="L31" s="365"/>
      <c r="M31" s="365"/>
      <c r="N31" s="365"/>
      <c r="O31" s="365"/>
      <c r="P31" s="366"/>
    </row>
    <row r="32" spans="1:16" s="367" customFormat="1">
      <c r="A32" s="368"/>
      <c r="B32" s="369"/>
      <c r="C32" s="514" t="s">
        <v>4</v>
      </c>
      <c r="D32" s="514"/>
      <c r="E32" s="514"/>
      <c r="F32" s="370"/>
      <c r="G32" s="370"/>
      <c r="H32" s="370"/>
      <c r="I32" s="370"/>
      <c r="J32" s="370"/>
      <c r="K32" s="370"/>
      <c r="L32" s="370"/>
      <c r="M32" s="370"/>
      <c r="N32" s="370"/>
      <c r="O32" s="370"/>
      <c r="P32" s="371"/>
    </row>
    <row r="33" spans="1:16" s="367" customFormat="1">
      <c r="A33" s="372"/>
      <c r="B33" s="373"/>
      <c r="C33" s="515" t="s">
        <v>42</v>
      </c>
      <c r="D33" s="515"/>
      <c r="E33" s="515"/>
      <c r="F33" s="365"/>
      <c r="G33" s="365"/>
      <c r="H33" s="365"/>
      <c r="I33" s="365"/>
      <c r="J33" s="365"/>
      <c r="K33" s="365"/>
      <c r="L33" s="365"/>
      <c r="M33" s="365"/>
      <c r="N33" s="365"/>
      <c r="O33" s="365"/>
      <c r="P33" s="366"/>
    </row>
    <row r="34" spans="1:16" s="367" customFormat="1" ht="13.5" thickBot="1">
      <c r="A34" s="374"/>
      <c r="B34" s="375"/>
      <c r="C34" s="516" t="s">
        <v>28</v>
      </c>
      <c r="D34" s="516"/>
      <c r="E34" s="516"/>
      <c r="F34" s="376"/>
      <c r="G34" s="376"/>
      <c r="H34" s="376"/>
      <c r="I34" s="376"/>
      <c r="J34" s="376"/>
      <c r="K34" s="376"/>
      <c r="L34" s="376"/>
      <c r="M34" s="376"/>
      <c r="N34" s="376"/>
      <c r="O34" s="376"/>
      <c r="P34" s="377"/>
    </row>
    <row r="35" spans="1:16" s="367" customFormat="1">
      <c r="A35" s="328"/>
      <c r="B35" s="328"/>
      <c r="C35" s="328"/>
      <c r="D35" s="328"/>
      <c r="E35" s="378"/>
    </row>
    <row r="36" spans="1:16">
      <c r="A36" s="506" t="s">
        <v>5</v>
      </c>
      <c r="B36" s="506"/>
      <c r="C36" s="379"/>
      <c r="D36" s="511"/>
      <c r="E36" s="512"/>
      <c r="F36" s="325"/>
      <c r="G36" s="506" t="s">
        <v>29</v>
      </c>
      <c r="H36" s="506"/>
      <c r="I36" s="513"/>
      <c r="J36" s="513"/>
      <c r="K36" s="513"/>
      <c r="L36" s="513"/>
      <c r="M36" s="513"/>
    </row>
    <row r="37" spans="1:16">
      <c r="A37" s="325"/>
      <c r="B37" s="325"/>
      <c r="C37" s="380" t="s">
        <v>30</v>
      </c>
      <c r="D37" s="326"/>
      <c r="E37" s="326"/>
      <c r="F37" s="325"/>
      <c r="G37" s="325"/>
      <c r="H37" s="325"/>
      <c r="I37" s="325"/>
      <c r="J37" s="325"/>
      <c r="K37" s="380" t="s">
        <v>30</v>
      </c>
      <c r="L37" s="325"/>
      <c r="M37" s="325"/>
    </row>
    <row r="38" spans="1:16">
      <c r="A38" s="325"/>
      <c r="B38" s="325"/>
      <c r="C38" s="326"/>
      <c r="D38" s="326"/>
      <c r="E38" s="326"/>
      <c r="F38" s="325"/>
      <c r="G38" s="325"/>
      <c r="H38" s="325"/>
      <c r="I38" s="325"/>
      <c r="J38" s="325"/>
      <c r="K38" s="325"/>
      <c r="L38" s="325"/>
      <c r="M38" s="325"/>
    </row>
    <row r="39" spans="1:16">
      <c r="A39" s="506" t="s">
        <v>6</v>
      </c>
      <c r="B39" s="506"/>
      <c r="C39" s="326"/>
      <c r="D39" s="326"/>
      <c r="E39" s="326"/>
      <c r="F39" s="325"/>
      <c r="G39" s="506" t="s">
        <v>6</v>
      </c>
      <c r="H39" s="506"/>
      <c r="I39" s="325"/>
      <c r="J39" s="325"/>
      <c r="K39" s="325"/>
      <c r="L39" s="325"/>
      <c r="M39" s="325"/>
    </row>
    <row r="98" ht="12.75" customHeight="1"/>
    <row r="99" ht="48.75" customHeight="1"/>
  </sheetData>
  <mergeCells count="26">
    <mergeCell ref="C10:P10"/>
    <mergeCell ref="A16:A17"/>
    <mergeCell ref="B16:B17"/>
    <mergeCell ref="C16:C17"/>
    <mergeCell ref="D16:D17"/>
    <mergeCell ref="A11:B11"/>
    <mergeCell ref="E16:E17"/>
    <mergeCell ref="F16:K16"/>
    <mergeCell ref="A4:P4"/>
    <mergeCell ref="A5:P5"/>
    <mergeCell ref="C7:P7"/>
    <mergeCell ref="C8:P8"/>
    <mergeCell ref="C9:P9"/>
    <mergeCell ref="A39:B39"/>
    <mergeCell ref="G39:H39"/>
    <mergeCell ref="L16:P16"/>
    <mergeCell ref="A12:P12"/>
    <mergeCell ref="A13:P13"/>
    <mergeCell ref="A14:P14"/>
    <mergeCell ref="A36:B36"/>
    <mergeCell ref="D36:E36"/>
    <mergeCell ref="G36:H36"/>
    <mergeCell ref="I36:M36"/>
    <mergeCell ref="C32:E32"/>
    <mergeCell ref="C33:E33"/>
    <mergeCell ref="C34:E34"/>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CCFF"/>
  </sheetPr>
  <dimension ref="A1:Y43"/>
  <sheetViews>
    <sheetView showZeros="0" view="pageBreakPreview" zoomScale="120" zoomScaleNormal="100" zoomScaleSheetLayoutView="120" workbookViewId="0">
      <selection activeCell="G32" sqref="G32"/>
    </sheetView>
  </sheetViews>
  <sheetFormatPr defaultRowHeight="12.75" outlineLevelCol="1"/>
  <cols>
    <col min="1" max="1" width="3" style="70" customWidth="1"/>
    <col min="2" max="2" width="5.28515625" style="70" customWidth="1"/>
    <col min="3" max="3" width="9.28515625" style="70" customWidth="1"/>
    <col min="4" max="4" width="35.140625" style="70" customWidth="1"/>
    <col min="5" max="5" width="6.42578125" style="70" bestFit="1" customWidth="1" outlineLevel="1"/>
    <col min="6" max="6" width="11.140625" style="70" customWidth="1"/>
    <col min="7" max="7" width="10" style="70" customWidth="1"/>
    <col min="8" max="8" width="11.140625" style="70" customWidth="1"/>
    <col min="9" max="10" width="10" style="70" customWidth="1"/>
    <col min="11" max="11" width="15" style="70" customWidth="1"/>
    <col min="12" max="16384" width="9.140625" style="70"/>
  </cols>
  <sheetData>
    <row r="1" spans="1:10">
      <c r="D1" s="82"/>
      <c r="E1" s="71"/>
      <c r="F1" s="71"/>
      <c r="G1" s="71"/>
      <c r="H1" s="132"/>
      <c r="I1" s="132"/>
      <c r="J1" s="112" t="s">
        <v>210</v>
      </c>
    </row>
    <row r="2" spans="1:10">
      <c r="D2" s="82"/>
      <c r="E2" s="71"/>
      <c r="F2" s="71"/>
      <c r="G2" s="71"/>
      <c r="H2" s="109"/>
      <c r="I2" s="109"/>
      <c r="J2" s="112" t="s">
        <v>282</v>
      </c>
    </row>
    <row r="3" spans="1:10">
      <c r="D3" s="82"/>
      <c r="E3" s="71"/>
      <c r="F3" s="71"/>
      <c r="G3" s="71"/>
      <c r="H3" s="109"/>
      <c r="I3" s="109"/>
      <c r="J3" s="112" t="s">
        <v>211</v>
      </c>
    </row>
    <row r="4" spans="1:10" ht="15.75">
      <c r="A4" s="386" t="s">
        <v>212</v>
      </c>
      <c r="B4" s="386"/>
      <c r="C4" s="386"/>
      <c r="D4" s="386"/>
      <c r="E4" s="386"/>
      <c r="F4" s="386"/>
      <c r="G4" s="386"/>
      <c r="H4" s="386"/>
      <c r="I4" s="386"/>
      <c r="J4" s="386"/>
    </row>
    <row r="5" spans="1:10" ht="14.25">
      <c r="A5" s="387" t="s">
        <v>213</v>
      </c>
      <c r="B5" s="387"/>
      <c r="C5" s="387"/>
      <c r="D5" s="387"/>
      <c r="E5" s="387"/>
      <c r="F5" s="387"/>
      <c r="G5" s="387"/>
      <c r="H5" s="387"/>
      <c r="I5" s="387"/>
      <c r="J5" s="387"/>
    </row>
    <row r="6" spans="1:10" ht="14.25">
      <c r="A6" s="113"/>
      <c r="B6" s="113"/>
      <c r="C6" s="113"/>
      <c r="D6" s="113"/>
      <c r="E6" s="113"/>
      <c r="F6" s="113"/>
      <c r="G6" s="113"/>
      <c r="H6" s="113"/>
      <c r="I6" s="113"/>
      <c r="J6" s="113"/>
    </row>
    <row r="7" spans="1:10" ht="30" customHeight="1">
      <c r="A7" s="114" t="s">
        <v>214</v>
      </c>
      <c r="B7" s="115"/>
      <c r="C7" s="113"/>
      <c r="D7" s="388" t="s">
        <v>281</v>
      </c>
      <c r="E7" s="388"/>
      <c r="F7" s="388"/>
      <c r="G7" s="388"/>
      <c r="H7" s="388"/>
      <c r="I7" s="388"/>
      <c r="J7" s="388"/>
    </row>
    <row r="8" spans="1:10" ht="16.5" customHeight="1">
      <c r="A8" s="116" t="s">
        <v>215</v>
      </c>
      <c r="B8" s="117"/>
      <c r="C8" s="113"/>
      <c r="D8" s="388" t="s">
        <v>279</v>
      </c>
      <c r="E8" s="388"/>
      <c r="F8" s="388"/>
      <c r="G8" s="388"/>
      <c r="H8" s="388"/>
      <c r="I8" s="388"/>
      <c r="J8" s="388"/>
    </row>
    <row r="9" spans="1:10" ht="18" customHeight="1">
      <c r="A9" s="116" t="s">
        <v>216</v>
      </c>
      <c r="B9" s="117"/>
      <c r="C9" s="113"/>
      <c r="D9" s="404" t="s">
        <v>280</v>
      </c>
      <c r="E9" s="404"/>
      <c r="F9" s="404"/>
      <c r="G9" s="404"/>
      <c r="H9" s="404"/>
      <c r="I9" s="404"/>
      <c r="J9" s="404"/>
    </row>
    <row r="10" spans="1:10" ht="27" customHeight="1">
      <c r="A10" s="116" t="s">
        <v>217</v>
      </c>
      <c r="B10" s="133"/>
      <c r="D10" s="403" t="s">
        <v>218</v>
      </c>
      <c r="E10" s="403"/>
      <c r="F10" s="403"/>
      <c r="G10" s="403"/>
      <c r="H10" s="403"/>
      <c r="I10" s="403"/>
      <c r="J10" s="403"/>
    </row>
    <row r="11" spans="1:10" ht="32.25" customHeight="1">
      <c r="A11" s="392" t="s">
        <v>219</v>
      </c>
      <c r="B11" s="392"/>
      <c r="C11" s="392"/>
      <c r="D11" s="151"/>
      <c r="E11" s="152"/>
      <c r="F11" s="152"/>
      <c r="G11" s="152"/>
      <c r="H11" s="153"/>
      <c r="I11" s="153"/>
      <c r="J11" s="154"/>
    </row>
    <row r="12" spans="1:10" ht="10.5" customHeight="1">
      <c r="A12" s="123"/>
      <c r="B12" s="123"/>
      <c r="C12" s="123"/>
      <c r="D12" s="82"/>
      <c r="E12" s="71"/>
      <c r="F12" s="71"/>
      <c r="G12" s="71"/>
      <c r="H12" s="109"/>
      <c r="I12" s="109"/>
      <c r="J12" s="112"/>
    </row>
    <row r="13" spans="1:10" ht="18.75">
      <c r="A13" s="405" t="s">
        <v>8</v>
      </c>
      <c r="B13" s="405"/>
      <c r="C13" s="405"/>
      <c r="D13" s="405"/>
      <c r="E13" s="405"/>
      <c r="F13" s="405"/>
      <c r="G13" s="405"/>
      <c r="H13" s="405"/>
      <c r="I13" s="405"/>
      <c r="J13" s="405"/>
    </row>
    <row r="14" spans="1:10">
      <c r="A14" s="83"/>
      <c r="B14" s="83"/>
      <c r="C14" s="83"/>
      <c r="D14" s="83"/>
      <c r="E14" s="83"/>
      <c r="F14" s="83"/>
      <c r="G14" s="83"/>
      <c r="H14" s="83"/>
      <c r="I14" s="83"/>
      <c r="J14" s="83"/>
    </row>
    <row r="15" spans="1:10" s="84" customFormat="1" ht="15">
      <c r="A15" s="85"/>
      <c r="B15" s="85"/>
      <c r="C15" s="85"/>
      <c r="D15" s="87" t="s">
        <v>225</v>
      </c>
      <c r="E15" s="411"/>
      <c r="F15" s="411"/>
      <c r="G15" s="135"/>
      <c r="H15" s="135"/>
      <c r="I15" s="86"/>
      <c r="J15" s="86"/>
    </row>
    <row r="16" spans="1:10" ht="13.5" thickBot="1"/>
    <row r="17" spans="1:11" ht="20.25" customHeight="1">
      <c r="A17" s="408" t="s">
        <v>0</v>
      </c>
      <c r="B17" s="406" t="s">
        <v>10</v>
      </c>
      <c r="C17" s="406" t="s">
        <v>11</v>
      </c>
      <c r="D17" s="412" t="s">
        <v>12</v>
      </c>
      <c r="E17" s="413"/>
      <c r="F17" s="400" t="s">
        <v>39</v>
      </c>
      <c r="G17" s="400" t="s">
        <v>13</v>
      </c>
      <c r="H17" s="400"/>
      <c r="I17" s="400"/>
      <c r="J17" s="401" t="s">
        <v>14</v>
      </c>
    </row>
    <row r="18" spans="1:11" ht="51" customHeight="1" thickBot="1">
      <c r="A18" s="409"/>
      <c r="B18" s="407"/>
      <c r="C18" s="407"/>
      <c r="D18" s="414"/>
      <c r="E18" s="415"/>
      <c r="F18" s="410"/>
      <c r="G18" s="145" t="s">
        <v>34</v>
      </c>
      <c r="H18" s="145" t="s">
        <v>35</v>
      </c>
      <c r="I18" s="145" t="s">
        <v>36</v>
      </c>
      <c r="J18" s="402"/>
    </row>
    <row r="19" spans="1:11" s="4" customFormat="1" ht="25.5" customHeight="1">
      <c r="A19" s="1">
        <v>1</v>
      </c>
      <c r="B19" s="110" t="str">
        <f>'[1]KOPS '!B21</f>
        <v>0--1</v>
      </c>
      <c r="C19" s="110" t="str">
        <f>'[1]KOPS '!C21</f>
        <v>BS</v>
      </c>
      <c r="D19" s="416" t="str">
        <f>'[1]KOPS '!D21</f>
        <v>BŪVLAUKUMA SAGATAVOŠANA UN UZTURĒŠANA</v>
      </c>
      <c r="E19" s="416"/>
      <c r="F19" s="2"/>
      <c r="G19" s="2"/>
      <c r="H19" s="2"/>
      <c r="I19" s="2"/>
      <c r="J19" s="3"/>
    </row>
    <row r="20" spans="1:11" s="4" customFormat="1" ht="13.5" customHeight="1">
      <c r="A20" s="143">
        <v>2</v>
      </c>
      <c r="B20" s="141" t="str">
        <f>'[1]KOPS '!B22</f>
        <v>1--1</v>
      </c>
      <c r="C20" s="141" t="str">
        <f>'[1]KOPS '!C22</f>
        <v>DEM</v>
      </c>
      <c r="D20" s="399" t="str">
        <f>'[1]KOPS '!D22</f>
        <v>DEMONTĀŽAS DARBI</v>
      </c>
      <c r="E20" s="399"/>
      <c r="F20" s="142"/>
      <c r="G20" s="142"/>
      <c r="H20" s="142"/>
      <c r="I20" s="142"/>
      <c r="J20" s="144"/>
    </row>
    <row r="21" spans="1:11" s="4" customFormat="1" ht="13.5" customHeight="1">
      <c r="A21" s="143">
        <v>3</v>
      </c>
      <c r="B21" s="141" t="str">
        <f>'[1]KOPS '!B23</f>
        <v>1--2</v>
      </c>
      <c r="C21" s="141" t="str">
        <f>'[1]KOPS '!C23</f>
        <v>L D</v>
      </c>
      <c r="D21" s="399" t="str">
        <f>'[1]KOPS '!D23</f>
        <v>LOGU UN DURVJU MONTĀŽA</v>
      </c>
      <c r="E21" s="399"/>
      <c r="F21" s="142"/>
      <c r="G21" s="142"/>
      <c r="H21" s="142"/>
      <c r="I21" s="142"/>
      <c r="J21" s="144"/>
    </row>
    <row r="22" spans="1:11" s="4" customFormat="1" ht="13.5" customHeight="1">
      <c r="A22" s="143">
        <v>4</v>
      </c>
      <c r="B22" s="141" t="str">
        <f>'[1]KOPS '!B24</f>
        <v>1--3</v>
      </c>
      <c r="C22" s="141" t="str">
        <f>'[1]KOPS '!C24</f>
        <v>FAS</v>
      </c>
      <c r="D22" s="399" t="str">
        <f>'[1]KOPS '!D24</f>
        <v>FASĀDES APDARE</v>
      </c>
      <c r="E22" s="399"/>
      <c r="F22" s="142"/>
      <c r="G22" s="142"/>
      <c r="H22" s="142"/>
      <c r="I22" s="142"/>
      <c r="J22" s="144"/>
    </row>
    <row r="23" spans="1:11" s="4" customFormat="1" ht="13.5" customHeight="1">
      <c r="A23" s="143">
        <v>5</v>
      </c>
      <c r="B23" s="141" t="str">
        <f>'[1]KOPS '!B25</f>
        <v>1--4</v>
      </c>
      <c r="C23" s="141" t="str">
        <f>'[1]KOPS '!C25</f>
        <v>COK</v>
      </c>
      <c r="D23" s="399" t="str">
        <f>'[1]KOPS '!D25</f>
        <v>COKOLA APDARE</v>
      </c>
      <c r="E23" s="399"/>
      <c r="F23" s="142"/>
      <c r="G23" s="142"/>
      <c r="H23" s="142"/>
      <c r="I23" s="142"/>
      <c r="J23" s="144"/>
    </row>
    <row r="24" spans="1:11" s="4" customFormat="1" ht="13.5" customHeight="1">
      <c r="A24" s="143">
        <v>6</v>
      </c>
      <c r="B24" s="141" t="str">
        <f>'[1]KOPS '!B26</f>
        <v>1--5</v>
      </c>
      <c r="C24" s="141" t="str">
        <f>'[1]KOPS '!C26</f>
        <v>JUM</v>
      </c>
      <c r="D24" s="399" t="str">
        <f>'[1]KOPS '!D26</f>
        <v>JUMTA REMONTS</v>
      </c>
      <c r="E24" s="399"/>
      <c r="F24" s="142"/>
      <c r="G24" s="142"/>
      <c r="H24" s="142"/>
      <c r="I24" s="142"/>
      <c r="J24" s="144"/>
    </row>
    <row r="25" spans="1:11" s="4" customFormat="1" ht="13.5" customHeight="1">
      <c r="A25" s="143">
        <v>7</v>
      </c>
      <c r="B25" s="141" t="str">
        <f>'[1]KOPS '!B27</f>
        <v>1--6</v>
      </c>
      <c r="C25" s="141" t="str">
        <f>'[1]KOPS '!C27</f>
        <v>PAGR</v>
      </c>
      <c r="D25" s="399" t="str">
        <f>'[1]KOPS '!D27</f>
        <v>PAGRABA STĀVA SILTINĀŠANA</v>
      </c>
      <c r="E25" s="399"/>
      <c r="F25" s="142"/>
      <c r="G25" s="142"/>
      <c r="H25" s="142"/>
      <c r="I25" s="142"/>
      <c r="J25" s="144"/>
    </row>
    <row r="26" spans="1:11" s="4" customFormat="1" ht="13.5" customHeight="1">
      <c r="A26" s="143">
        <v>8</v>
      </c>
      <c r="B26" s="141" t="str">
        <f>'[1]KOPS '!B28</f>
        <v>1--7</v>
      </c>
      <c r="C26" s="141" t="str">
        <f>'[1]KOPS '!C28</f>
        <v>APD</v>
      </c>
      <c r="D26" s="399" t="str">
        <f>'[1]KOPS '!D28</f>
        <v>IEKŠTELPU APDARES DARBI</v>
      </c>
      <c r="E26" s="399"/>
      <c r="F26" s="142"/>
      <c r="G26" s="142"/>
      <c r="H26" s="142"/>
      <c r="I26" s="142"/>
      <c r="J26" s="144"/>
    </row>
    <row r="27" spans="1:11" s="4" customFormat="1" ht="13.5" customHeight="1">
      <c r="A27" s="143">
        <v>9</v>
      </c>
      <c r="B27" s="141" t="str">
        <f>'[1]KOPS '!B29</f>
        <v>1--8</v>
      </c>
      <c r="C27" s="141" t="str">
        <f>'[1]KOPS '!C29</f>
        <v>BAL</v>
      </c>
      <c r="D27" s="399" t="str">
        <f>'[1]KOPS '!D29</f>
        <v>BALKONU APDARE</v>
      </c>
      <c r="E27" s="399"/>
      <c r="F27" s="142"/>
      <c r="G27" s="142"/>
      <c r="H27" s="142"/>
      <c r="I27" s="142"/>
      <c r="J27" s="144"/>
    </row>
    <row r="28" spans="1:11" s="4" customFormat="1" ht="13.5" customHeight="1">
      <c r="A28" s="143">
        <v>10</v>
      </c>
      <c r="B28" s="141" t="str">
        <f>'[1]KOPS '!B30</f>
        <v>1--9</v>
      </c>
      <c r="C28" s="141" t="str">
        <f>'[1]KOPS '!C30</f>
        <v>LAB</v>
      </c>
      <c r="D28" s="399" t="str">
        <f>'[1]KOPS '!D30</f>
        <v>LABIEKĀRTOŠANAS DARBI</v>
      </c>
      <c r="E28" s="399"/>
      <c r="F28" s="142"/>
      <c r="G28" s="142"/>
      <c r="H28" s="142"/>
      <c r="I28" s="142"/>
      <c r="J28" s="144"/>
    </row>
    <row r="29" spans="1:11" s="4" customFormat="1" ht="13.5" customHeight="1">
      <c r="A29" s="143">
        <v>11</v>
      </c>
      <c r="B29" s="141" t="s">
        <v>226</v>
      </c>
      <c r="C29" s="141" t="s">
        <v>227</v>
      </c>
      <c r="D29" s="399" t="s">
        <v>228</v>
      </c>
      <c r="E29" s="399"/>
      <c r="F29" s="142"/>
      <c r="G29" s="142"/>
      <c r="H29" s="142"/>
      <c r="I29" s="142"/>
      <c r="J29" s="144"/>
    </row>
    <row r="30" spans="1:11" s="4" customFormat="1" ht="13.5" customHeight="1">
      <c r="A30" s="143">
        <v>12</v>
      </c>
      <c r="B30" s="141" t="s">
        <v>229</v>
      </c>
      <c r="C30" s="141" t="s">
        <v>250</v>
      </c>
      <c r="D30" s="399" t="s">
        <v>230</v>
      </c>
      <c r="E30" s="399"/>
      <c r="F30" s="142"/>
      <c r="G30" s="142"/>
      <c r="H30" s="142"/>
      <c r="I30" s="142"/>
      <c r="J30" s="144"/>
    </row>
    <row r="31" spans="1:11" ht="13.5" thickBot="1">
      <c r="A31" s="397" t="s">
        <v>4</v>
      </c>
      <c r="B31" s="398"/>
      <c r="C31" s="398"/>
      <c r="D31" s="398"/>
      <c r="E31" s="136"/>
      <c r="F31" s="137"/>
      <c r="G31" s="138"/>
      <c r="H31" s="139"/>
      <c r="I31" s="139"/>
      <c r="J31" s="140"/>
      <c r="K31" s="88"/>
    </row>
    <row r="32" spans="1:11">
      <c r="A32" s="395" t="s">
        <v>40</v>
      </c>
      <c r="B32" s="396"/>
      <c r="C32" s="396"/>
      <c r="D32" s="396"/>
      <c r="E32" s="528" t="s">
        <v>232</v>
      </c>
      <c r="F32" s="89"/>
      <c r="K32" s="88"/>
    </row>
    <row r="33" spans="1:25">
      <c r="A33" s="419" t="s">
        <v>15</v>
      </c>
      <c r="B33" s="420"/>
      <c r="C33" s="420"/>
      <c r="D33" s="420"/>
      <c r="E33" s="529"/>
      <c r="F33" s="90"/>
    </row>
    <row r="34" spans="1:25">
      <c r="A34" s="421" t="s">
        <v>231</v>
      </c>
      <c r="B34" s="422"/>
      <c r="C34" s="422"/>
      <c r="D34" s="422"/>
      <c r="E34" s="530" t="s">
        <v>232</v>
      </c>
      <c r="F34" s="90"/>
    </row>
    <row r="35" spans="1:25" ht="16.5" thickBot="1">
      <c r="A35" s="425" t="s">
        <v>16</v>
      </c>
      <c r="B35" s="426"/>
      <c r="C35" s="426"/>
      <c r="D35" s="426"/>
      <c r="E35" s="530" t="s">
        <v>232</v>
      </c>
      <c r="F35" s="91"/>
      <c r="K35" s="76"/>
      <c r="L35" s="76"/>
      <c r="M35" s="76"/>
      <c r="N35" s="76"/>
      <c r="O35" s="76"/>
      <c r="P35" s="76"/>
      <c r="Q35" s="76"/>
      <c r="R35" s="76"/>
      <c r="S35" s="76"/>
      <c r="T35" s="76"/>
      <c r="U35" s="76"/>
      <c r="V35" s="76"/>
      <c r="W35" s="76"/>
      <c r="X35" s="76"/>
      <c r="Y35" s="76"/>
    </row>
    <row r="36" spans="1:25" ht="13.5" thickBot="1">
      <c r="A36" s="423" t="s">
        <v>17</v>
      </c>
      <c r="B36" s="424"/>
      <c r="C36" s="424"/>
      <c r="D36" s="424"/>
      <c r="E36" s="531"/>
      <c r="F36" s="92"/>
      <c r="H36" s="418"/>
      <c r="I36" s="418"/>
      <c r="K36" s="93"/>
    </row>
    <row r="37" spans="1:25">
      <c r="A37" s="146"/>
      <c r="B37" s="146"/>
      <c r="C37" s="146"/>
      <c r="D37" s="146"/>
      <c r="E37" s="147"/>
      <c r="F37" s="148"/>
      <c r="H37" s="111"/>
      <c r="I37" s="111"/>
      <c r="K37" s="93"/>
    </row>
    <row r="38" spans="1:25">
      <c r="A38" s="146"/>
      <c r="B38" s="146"/>
      <c r="C38" s="146"/>
      <c r="D38" s="146"/>
      <c r="E38" s="147"/>
      <c r="F38" s="148"/>
      <c r="H38" s="111"/>
      <c r="I38" s="111"/>
      <c r="K38" s="93"/>
    </row>
    <row r="39" spans="1:25">
      <c r="A39" s="149" t="s">
        <v>264</v>
      </c>
      <c r="B39" s="150"/>
      <c r="C39" s="427"/>
      <c r="D39" s="427"/>
      <c r="E39"/>
      <c r="F39" s="149" t="s">
        <v>7</v>
      </c>
      <c r="G39" s="129"/>
      <c r="H39" s="129"/>
      <c r="I39" s="129"/>
      <c r="J39" s="129"/>
      <c r="K39" s="93"/>
    </row>
    <row r="40" spans="1:25" ht="12.75" customHeight="1">
      <c r="A40" s="37"/>
      <c r="B40" s="428" t="s">
        <v>30</v>
      </c>
      <c r="C40" s="428"/>
      <c r="D40" s="428"/>
      <c r="E40" s="37"/>
      <c r="F40"/>
      <c r="G40" s="429" t="s">
        <v>30</v>
      </c>
      <c r="H40" s="429"/>
      <c r="I40" s="429"/>
      <c r="J40" s="429"/>
      <c r="K40" s="93"/>
    </row>
    <row r="41" spans="1:25">
      <c r="B41" s="108" t="s">
        <v>6</v>
      </c>
      <c r="E41" s="94"/>
      <c r="F41" s="108" t="s">
        <v>6</v>
      </c>
      <c r="H41" s="95"/>
    </row>
    <row r="43" spans="1:25">
      <c r="A43" s="417"/>
      <c r="B43" s="417"/>
      <c r="C43" s="417"/>
    </row>
  </sheetData>
  <mergeCells count="39">
    <mergeCell ref="D19:E19"/>
    <mergeCell ref="D20:E20"/>
    <mergeCell ref="A43:C43"/>
    <mergeCell ref="H36:I36"/>
    <mergeCell ref="A33:D33"/>
    <mergeCell ref="A34:D34"/>
    <mergeCell ref="A36:D36"/>
    <mergeCell ref="A35:D35"/>
    <mergeCell ref="D21:E21"/>
    <mergeCell ref="D22:E22"/>
    <mergeCell ref="D23:E23"/>
    <mergeCell ref="D24:E24"/>
    <mergeCell ref="D25:E25"/>
    <mergeCell ref="C39:D39"/>
    <mergeCell ref="B40:D40"/>
    <mergeCell ref="G40:J40"/>
    <mergeCell ref="A4:J4"/>
    <mergeCell ref="G17:I17"/>
    <mergeCell ref="J17:J18"/>
    <mergeCell ref="D10:J10"/>
    <mergeCell ref="D8:J8"/>
    <mergeCell ref="D9:J9"/>
    <mergeCell ref="A13:J13"/>
    <mergeCell ref="A5:J5"/>
    <mergeCell ref="D7:J7"/>
    <mergeCell ref="B17:B18"/>
    <mergeCell ref="A17:A18"/>
    <mergeCell ref="F17:F18"/>
    <mergeCell ref="C17:C18"/>
    <mergeCell ref="A11:C11"/>
    <mergeCell ref="E15:F15"/>
    <mergeCell ref="D17:E18"/>
    <mergeCell ref="A32:D32"/>
    <mergeCell ref="A31:D31"/>
    <mergeCell ref="D26:E26"/>
    <mergeCell ref="D27:E27"/>
    <mergeCell ref="D28:E28"/>
    <mergeCell ref="D29:E29"/>
    <mergeCell ref="D30:E30"/>
  </mergeCells>
  <phoneticPr fontId="0" type="noConversion"/>
  <pageMargins left="0.55118110236220474" right="0.51181102362204722" top="0.98425196850393704" bottom="0.82677165354330717"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1"/>
  <sheetViews>
    <sheetView view="pageBreakPreview" zoomScaleNormal="100" zoomScaleSheetLayoutView="100" workbookViewId="0">
      <selection activeCell="J42" sqref="J42"/>
    </sheetView>
  </sheetViews>
  <sheetFormatPr defaultRowHeight="12.75"/>
  <cols>
    <col min="1" max="1" width="4.140625" style="40" customWidth="1"/>
    <col min="2" max="2" width="13.140625" style="56" customWidth="1"/>
    <col min="3" max="3" width="40" style="66" customWidth="1"/>
    <col min="4" max="4" width="5.85546875" style="66" bestFit="1" customWidth="1"/>
    <col min="5" max="5" width="7.85546875" style="66" customWidth="1"/>
    <col min="6" max="6" width="5.7109375" style="56" bestFit="1" customWidth="1"/>
    <col min="7" max="7" width="5.7109375" style="40" bestFit="1" customWidth="1"/>
    <col min="8" max="8" width="7.28515625" style="40" customWidth="1"/>
    <col min="9" max="9" width="6.7109375" style="40" bestFit="1" customWidth="1"/>
    <col min="10" max="10" width="7" style="40" bestFit="1" customWidth="1"/>
    <col min="11" max="11" width="7" style="40" customWidth="1"/>
    <col min="12" max="16" width="8.42578125" style="40" customWidth="1"/>
    <col min="17" max="16384" width="9.140625" style="40"/>
  </cols>
  <sheetData>
    <row r="1" spans="1:16">
      <c r="B1" s="38"/>
      <c r="C1" s="39"/>
      <c r="D1" s="39"/>
      <c r="E1" s="39"/>
      <c r="F1" s="38"/>
      <c r="P1" s="112" t="s">
        <v>210</v>
      </c>
    </row>
    <row r="2" spans="1:16">
      <c r="B2" s="38"/>
      <c r="C2" s="39"/>
      <c r="D2" s="39"/>
      <c r="E2" s="39"/>
      <c r="F2" s="38"/>
      <c r="P2" s="112" t="s">
        <v>282</v>
      </c>
    </row>
    <row r="3" spans="1:16">
      <c r="B3" s="38"/>
      <c r="C3" s="39"/>
      <c r="D3" s="39"/>
      <c r="E3" s="39"/>
      <c r="F3" s="38"/>
      <c r="P3" s="112" t="s">
        <v>211</v>
      </c>
    </row>
    <row r="4" spans="1:16" s="38" customFormat="1" ht="15.75">
      <c r="A4" s="386" t="s">
        <v>212</v>
      </c>
      <c r="B4" s="386"/>
      <c r="C4" s="386"/>
      <c r="D4" s="386"/>
      <c r="E4" s="386"/>
      <c r="F4" s="386"/>
      <c r="G4" s="386"/>
      <c r="H4" s="386"/>
      <c r="I4" s="386"/>
      <c r="J4" s="386"/>
      <c r="K4" s="386"/>
      <c r="L4" s="386"/>
      <c r="M4" s="386"/>
      <c r="N4" s="386"/>
      <c r="O4" s="386"/>
      <c r="P4" s="386"/>
    </row>
    <row r="5" spans="1:16" s="38" customFormat="1" ht="14.25">
      <c r="A5" s="387" t="s">
        <v>213</v>
      </c>
      <c r="B5" s="387"/>
      <c r="C5" s="387"/>
      <c r="D5" s="387"/>
      <c r="E5" s="387"/>
      <c r="F5" s="387"/>
      <c r="G5" s="387"/>
      <c r="H5" s="387"/>
      <c r="I5" s="387"/>
      <c r="J5" s="387"/>
      <c r="K5" s="387"/>
      <c r="L5" s="387"/>
      <c r="M5" s="387"/>
      <c r="N5" s="387"/>
      <c r="O5" s="387"/>
      <c r="P5" s="387"/>
    </row>
    <row r="6" spans="1:16" s="38" customFormat="1" ht="18" customHeight="1">
      <c r="A6" s="113"/>
      <c r="B6" s="113"/>
      <c r="C6" s="113"/>
      <c r="D6" s="113"/>
      <c r="E6" s="113"/>
      <c r="F6" s="113"/>
      <c r="G6" s="113"/>
      <c r="H6" s="113"/>
      <c r="I6" s="113"/>
      <c r="J6" s="113"/>
      <c r="K6" s="113"/>
      <c r="L6" s="113"/>
      <c r="M6" s="113"/>
      <c r="N6" s="113"/>
      <c r="O6" s="113"/>
      <c r="P6" s="113"/>
    </row>
    <row r="7" spans="1:16" s="38" customFormat="1" ht="4.5" customHeight="1">
      <c r="A7" s="114" t="s">
        <v>214</v>
      </c>
      <c r="B7" s="115"/>
      <c r="C7" s="388"/>
      <c r="D7" s="388"/>
      <c r="E7" s="388"/>
      <c r="F7" s="388"/>
      <c r="G7" s="388"/>
      <c r="H7" s="388"/>
      <c r="I7" s="388"/>
      <c r="J7" s="388"/>
      <c r="K7" s="388"/>
      <c r="L7" s="388"/>
      <c r="M7" s="388"/>
      <c r="N7" s="388"/>
      <c r="O7" s="388"/>
      <c r="P7" s="388"/>
    </row>
    <row r="8" spans="1:16" s="38" customFormat="1" ht="15">
      <c r="A8" s="116" t="s">
        <v>215</v>
      </c>
      <c r="B8" s="117"/>
      <c r="C8" s="388" t="s">
        <v>279</v>
      </c>
      <c r="D8" s="388"/>
      <c r="E8" s="388"/>
      <c r="F8" s="388"/>
      <c r="G8" s="388"/>
      <c r="H8" s="388"/>
      <c r="I8" s="388"/>
      <c r="J8" s="388"/>
      <c r="K8" s="388"/>
      <c r="L8" s="388"/>
      <c r="M8" s="388"/>
      <c r="N8" s="388"/>
      <c r="O8" s="388"/>
      <c r="P8" s="388"/>
    </row>
    <row r="9" spans="1:16" s="38" customFormat="1" ht="15">
      <c r="A9" s="116" t="s">
        <v>216</v>
      </c>
      <c r="B9" s="117"/>
      <c r="C9" s="404" t="s">
        <v>280</v>
      </c>
      <c r="D9" s="404"/>
      <c r="E9" s="404"/>
      <c r="F9" s="404"/>
      <c r="G9" s="404"/>
      <c r="H9" s="404"/>
      <c r="I9" s="404"/>
      <c r="J9" s="404"/>
      <c r="K9" s="404"/>
      <c r="L9" s="404"/>
      <c r="M9" s="404"/>
      <c r="N9" s="404"/>
      <c r="O9" s="404"/>
      <c r="P9" s="404"/>
    </row>
    <row r="10" spans="1:16" s="38" customFormat="1" ht="15">
      <c r="A10" s="116" t="s">
        <v>217</v>
      </c>
      <c r="B10" s="133"/>
      <c r="C10" s="403" t="s">
        <v>218</v>
      </c>
      <c r="D10" s="403"/>
      <c r="E10" s="403"/>
      <c r="F10" s="403"/>
      <c r="G10" s="403"/>
      <c r="H10" s="403"/>
      <c r="I10" s="403"/>
      <c r="J10" s="403"/>
      <c r="K10" s="403"/>
      <c r="L10" s="403"/>
      <c r="M10" s="403"/>
      <c r="N10" s="403"/>
      <c r="O10" s="403"/>
      <c r="P10" s="403"/>
    </row>
    <row r="11" spans="1:16" s="38" customFormat="1" ht="28.5" customHeight="1">
      <c r="A11" s="392" t="s">
        <v>219</v>
      </c>
      <c r="B11" s="392"/>
      <c r="C11" s="155"/>
      <c r="D11" s="151"/>
      <c r="E11" s="152"/>
      <c r="F11" s="152"/>
      <c r="G11" s="152"/>
      <c r="H11" s="153"/>
      <c r="I11" s="153"/>
      <c r="J11" s="154"/>
      <c r="K11" s="113"/>
      <c r="L11" s="113"/>
      <c r="M11" s="113"/>
      <c r="N11" s="113"/>
      <c r="O11" s="113"/>
      <c r="P11" s="113"/>
    </row>
    <row r="12" spans="1:16" s="38" customFormat="1" ht="6" customHeight="1">
      <c r="A12" s="113"/>
      <c r="B12" s="113"/>
      <c r="C12" s="113"/>
      <c r="D12" s="113"/>
      <c r="E12" s="113"/>
      <c r="F12" s="113"/>
      <c r="G12" s="113"/>
      <c r="H12" s="113"/>
      <c r="I12" s="113"/>
      <c r="J12" s="113"/>
      <c r="K12" s="113"/>
      <c r="L12" s="113"/>
      <c r="M12" s="113"/>
      <c r="N12" s="113"/>
      <c r="O12" s="113"/>
      <c r="P12" s="113"/>
    </row>
    <row r="13" spans="1:16" s="38" customFormat="1" ht="12.75" customHeight="1">
      <c r="A13" s="430" t="s">
        <v>263</v>
      </c>
      <c r="B13" s="430"/>
      <c r="C13" s="430"/>
      <c r="D13" s="430"/>
      <c r="E13" s="430"/>
      <c r="F13" s="430"/>
      <c r="G13" s="430"/>
      <c r="H13" s="430"/>
      <c r="I13" s="430"/>
      <c r="J13" s="430"/>
      <c r="K13" s="430"/>
      <c r="L13" s="430"/>
      <c r="M13" s="430"/>
      <c r="N13" s="430"/>
      <c r="O13" s="430"/>
      <c r="P13" s="430"/>
    </row>
    <row r="14" spans="1:16" s="38" customFormat="1" ht="12.75" customHeight="1">
      <c r="A14" s="430" t="s">
        <v>50</v>
      </c>
      <c r="B14" s="430"/>
      <c r="C14" s="430"/>
      <c r="D14" s="430"/>
      <c r="E14" s="430"/>
      <c r="F14" s="430"/>
      <c r="G14" s="430"/>
      <c r="H14" s="430"/>
      <c r="I14" s="430"/>
      <c r="J14" s="430"/>
      <c r="K14" s="430"/>
      <c r="L14" s="430"/>
      <c r="M14" s="430"/>
      <c r="N14" s="430"/>
      <c r="O14" s="430"/>
      <c r="P14" s="430"/>
    </row>
    <row r="15" spans="1:16" s="38" customFormat="1" ht="12.75" customHeight="1">
      <c r="C15" s="435" t="s">
        <v>9</v>
      </c>
      <c r="D15" s="435"/>
      <c r="E15" s="435"/>
      <c r="F15" s="435"/>
      <c r="G15" s="435"/>
      <c r="H15" s="435"/>
      <c r="I15" s="435"/>
      <c r="J15" s="435"/>
      <c r="K15" s="435"/>
      <c r="L15" s="435"/>
      <c r="M15" s="435"/>
      <c r="N15" s="435"/>
    </row>
    <row r="16" spans="1:16" ht="13.5" thickBot="1">
      <c r="B16" s="40"/>
      <c r="C16" s="40"/>
      <c r="D16" s="40"/>
      <c r="E16" s="40"/>
      <c r="F16" s="40"/>
      <c r="I16" s="42"/>
      <c r="J16" s="42"/>
      <c r="K16" s="42"/>
      <c r="L16" s="41"/>
      <c r="M16" s="41"/>
      <c r="N16" s="41"/>
      <c r="O16" s="43"/>
      <c r="P16" s="43"/>
    </row>
    <row r="17" spans="1:16" s="11" customFormat="1" ht="13.5" customHeight="1" thickBot="1">
      <c r="A17" s="433" t="s">
        <v>0</v>
      </c>
      <c r="B17" s="433" t="s">
        <v>18</v>
      </c>
      <c r="C17" s="431" t="s">
        <v>19</v>
      </c>
      <c r="D17" s="433" t="s">
        <v>20</v>
      </c>
      <c r="E17" s="433" t="s">
        <v>21</v>
      </c>
      <c r="F17" s="440" t="s">
        <v>22</v>
      </c>
      <c r="G17" s="441"/>
      <c r="H17" s="441"/>
      <c r="I17" s="441"/>
      <c r="J17" s="441"/>
      <c r="K17" s="442"/>
      <c r="L17" s="440" t="s">
        <v>23</v>
      </c>
      <c r="M17" s="441"/>
      <c r="N17" s="441"/>
      <c r="O17" s="441"/>
      <c r="P17" s="442"/>
    </row>
    <row r="18" spans="1:16" s="11" customFormat="1" ht="69.75" customHeight="1" thickBot="1">
      <c r="A18" s="434"/>
      <c r="B18" s="434"/>
      <c r="C18" s="432"/>
      <c r="D18" s="434"/>
      <c r="E18" s="434"/>
      <c r="F18" s="12" t="s">
        <v>24</v>
      </c>
      <c r="G18" s="13" t="s">
        <v>33</v>
      </c>
      <c r="H18" s="13" t="s">
        <v>34</v>
      </c>
      <c r="I18" s="13" t="s">
        <v>35</v>
      </c>
      <c r="J18" s="13" t="s">
        <v>36</v>
      </c>
      <c r="K18" s="12" t="s">
        <v>37</v>
      </c>
      <c r="L18" s="13" t="s">
        <v>25</v>
      </c>
      <c r="M18" s="13" t="s">
        <v>34</v>
      </c>
      <c r="N18" s="13" t="s">
        <v>35</v>
      </c>
      <c r="O18" s="13" t="s">
        <v>36</v>
      </c>
      <c r="P18" s="13" t="s">
        <v>38</v>
      </c>
    </row>
    <row r="19" spans="1:16" s="11" customFormat="1" ht="13.5" thickBot="1">
      <c r="A19" s="14" t="s">
        <v>26</v>
      </c>
      <c r="B19" s="15" t="s">
        <v>27</v>
      </c>
      <c r="C19" s="16">
        <v>3</v>
      </c>
      <c r="D19" s="17">
        <v>4</v>
      </c>
      <c r="E19" s="16">
        <v>5</v>
      </c>
      <c r="F19" s="17">
        <v>6</v>
      </c>
      <c r="G19" s="16">
        <v>7</v>
      </c>
      <c r="H19" s="16">
        <v>8</v>
      </c>
      <c r="I19" s="17">
        <v>9</v>
      </c>
      <c r="J19" s="17">
        <v>10</v>
      </c>
      <c r="K19" s="16">
        <v>11</v>
      </c>
      <c r="L19" s="16">
        <v>12</v>
      </c>
      <c r="M19" s="16">
        <v>13</v>
      </c>
      <c r="N19" s="17">
        <v>14</v>
      </c>
      <c r="O19" s="17">
        <v>15</v>
      </c>
      <c r="P19" s="18">
        <v>16</v>
      </c>
    </row>
    <row r="20" spans="1:16" ht="18.75" customHeight="1">
      <c r="A20" s="44"/>
      <c r="B20" s="45"/>
      <c r="C20" s="96" t="s">
        <v>51</v>
      </c>
      <c r="D20" s="46"/>
      <c r="E20" s="47"/>
      <c r="F20" s="48"/>
      <c r="G20" s="48"/>
      <c r="H20" s="48"/>
      <c r="I20" s="48"/>
      <c r="J20" s="48"/>
      <c r="K20" s="48"/>
      <c r="L20" s="48"/>
      <c r="M20" s="48"/>
      <c r="N20" s="48"/>
      <c r="O20" s="48"/>
      <c r="P20" s="49"/>
    </row>
    <row r="21" spans="1:16" s="68" customFormat="1">
      <c r="A21" s="67">
        <v>1</v>
      </c>
      <c r="B21" s="21" t="str">
        <f>[1]BS!B21</f>
        <v>01-00000</v>
      </c>
      <c r="C21" s="97" t="str">
        <f>[1]BS!C21</f>
        <v>Dēļu vairogu montāža koku aizsardzībai</v>
      </c>
      <c r="D21" s="21" t="str">
        <f>[1]BS!D21</f>
        <v>kompl</v>
      </c>
      <c r="E21" s="22">
        <v>8</v>
      </c>
      <c r="F21" s="23"/>
      <c r="G21" s="34"/>
      <c r="H21" s="35"/>
      <c r="I21" s="34"/>
      <c r="J21" s="34"/>
      <c r="K21" s="34"/>
      <c r="L21" s="34"/>
      <c r="M21" s="34"/>
      <c r="N21" s="34"/>
      <c r="O21" s="34"/>
      <c r="P21" s="36"/>
    </row>
    <row r="22" spans="1:16" s="68" customFormat="1">
      <c r="A22" s="67">
        <v>2</v>
      </c>
      <c r="B22" s="21" t="str">
        <f>[1]BS!B22</f>
        <v>01-00000</v>
      </c>
      <c r="C22" s="97" t="str">
        <f>[1]BS!C22</f>
        <v>Pagaidu jumtiņa virs ieejas mezgliem uzbūve</v>
      </c>
      <c r="D22" s="21" t="str">
        <f>[1]BS!D22</f>
        <v>kompl</v>
      </c>
      <c r="E22" s="22">
        <v>6</v>
      </c>
      <c r="F22" s="23"/>
      <c r="G22" s="34"/>
      <c r="H22" s="35"/>
      <c r="I22" s="34"/>
      <c r="J22" s="34"/>
      <c r="K22" s="34"/>
      <c r="L22" s="34"/>
      <c r="M22" s="34"/>
      <c r="N22" s="34"/>
      <c r="O22" s="34"/>
      <c r="P22" s="36"/>
    </row>
    <row r="23" spans="1:16" s="68" customFormat="1">
      <c r="A23" s="67">
        <v>3</v>
      </c>
      <c r="B23" s="21">
        <f>[1]BS!B23</f>
        <v>0</v>
      </c>
      <c r="C23" s="98" t="str">
        <f>[1]BS!C23</f>
        <v>Kokmateriāls nesošām karkasam</v>
      </c>
      <c r="D23" s="21" t="str">
        <f>[1]BS!D23</f>
        <v>m3</v>
      </c>
      <c r="E23" s="22">
        <v>2.0736000000000003</v>
      </c>
      <c r="F23" s="23"/>
      <c r="G23" s="34"/>
      <c r="H23" s="35"/>
      <c r="I23" s="34"/>
      <c r="J23" s="34"/>
      <c r="K23" s="34"/>
      <c r="L23" s="34"/>
      <c r="M23" s="34"/>
      <c r="N23" s="34"/>
      <c r="O23" s="34"/>
      <c r="P23" s="36"/>
    </row>
    <row r="24" spans="1:16" s="68" customFormat="1">
      <c r="A24" s="67">
        <v>4</v>
      </c>
      <c r="B24" s="21">
        <f>[1]BS!B24</f>
        <v>0</v>
      </c>
      <c r="C24" s="19" t="str">
        <f>[1]BS!C24</f>
        <v>OSB 3,  22 mm jumta klājam</v>
      </c>
      <c r="D24" s="21" t="str">
        <f>[1]BS!D24</f>
        <v>m2</v>
      </c>
      <c r="E24" s="22">
        <v>29.700000000000003</v>
      </c>
      <c r="F24" s="23"/>
      <c r="G24" s="34"/>
      <c r="H24" s="35"/>
      <c r="I24" s="34"/>
      <c r="J24" s="34"/>
      <c r="K24" s="34"/>
      <c r="L24" s="34"/>
      <c r="M24" s="34"/>
      <c r="N24" s="34"/>
      <c r="O24" s="34"/>
      <c r="P24" s="36"/>
    </row>
    <row r="25" spans="1:16" s="68" customFormat="1">
      <c r="A25" s="67">
        <v>5</v>
      </c>
      <c r="B25" s="21">
        <f>[1]BS!B25</f>
        <v>0</v>
      </c>
      <c r="C25" s="19" t="str">
        <f>[1]BS!C25</f>
        <v>OSB 3, 12 mm pagaidu sienām</v>
      </c>
      <c r="D25" s="21" t="str">
        <f>[1]BS!D25</f>
        <v>m2</v>
      </c>
      <c r="E25" s="22">
        <v>49.183199999999999</v>
      </c>
      <c r="F25" s="23"/>
      <c r="G25" s="34"/>
      <c r="H25" s="35"/>
      <c r="I25" s="34"/>
      <c r="J25" s="34"/>
      <c r="K25" s="34"/>
      <c r="L25" s="34"/>
      <c r="M25" s="34"/>
      <c r="N25" s="34"/>
      <c r="O25" s="34"/>
      <c r="P25" s="36"/>
    </row>
    <row r="26" spans="1:16" s="68" customFormat="1">
      <c r="A26" s="67">
        <v>6</v>
      </c>
      <c r="B26" s="21">
        <f>[1]BS!B26</f>
        <v>0</v>
      </c>
      <c r="C26" s="98" t="str">
        <f>[1]BS!C26</f>
        <v>Stiprinājumi un palīgmateriāli</v>
      </c>
      <c r="D26" s="21" t="str">
        <f>[1]BS!D26</f>
        <v>kompl</v>
      </c>
      <c r="E26" s="22">
        <v>4</v>
      </c>
      <c r="F26" s="23"/>
      <c r="G26" s="34"/>
      <c r="H26" s="35"/>
      <c r="I26" s="34"/>
      <c r="J26" s="34"/>
      <c r="K26" s="34"/>
      <c r="L26" s="34"/>
      <c r="M26" s="34"/>
      <c r="N26" s="34"/>
      <c r="O26" s="34"/>
      <c r="P26" s="36"/>
    </row>
    <row r="27" spans="1:16" s="68" customFormat="1">
      <c r="A27" s="67">
        <v>7</v>
      </c>
      <c r="B27" s="21" t="str">
        <f>[1]BS!B27</f>
        <v>01-00000</v>
      </c>
      <c r="C27" s="97" t="str">
        <f>[1]BS!C27</f>
        <v>Mobilā celtniecības žoga piegāde un montāža</v>
      </c>
      <c r="D27" s="21" t="str">
        <f>[1]BS!D27</f>
        <v>tek.m</v>
      </c>
      <c r="E27" s="22">
        <v>283</v>
      </c>
      <c r="F27" s="23"/>
      <c r="G27" s="34"/>
      <c r="H27" s="35"/>
      <c r="I27" s="34"/>
      <c r="J27" s="34"/>
      <c r="K27" s="34"/>
      <c r="L27" s="34"/>
      <c r="M27" s="34"/>
      <c r="N27" s="34"/>
      <c r="O27" s="34"/>
      <c r="P27" s="36"/>
    </row>
    <row r="28" spans="1:16" s="68" customFormat="1">
      <c r="A28" s="67">
        <v>8</v>
      </c>
      <c r="B28" s="21" t="str">
        <f>[1]BS!B28</f>
        <v>01-00000</v>
      </c>
      <c r="C28" s="97" t="str">
        <f>[1]BS!C28</f>
        <v>Drošības zīmes montāža uz celtniecības žoga</v>
      </c>
      <c r="D28" s="21" t="str">
        <f>[1]BS!D28</f>
        <v>kompl</v>
      </c>
      <c r="E28" s="22">
        <v>1</v>
      </c>
      <c r="F28" s="23"/>
      <c r="G28" s="34"/>
      <c r="H28" s="35"/>
      <c r="I28" s="34"/>
      <c r="J28" s="34"/>
      <c r="K28" s="34"/>
      <c r="L28" s="34"/>
      <c r="M28" s="34"/>
      <c r="N28" s="34"/>
      <c r="O28" s="34"/>
      <c r="P28" s="36"/>
    </row>
    <row r="29" spans="1:16" s="68" customFormat="1">
      <c r="A29" s="67">
        <v>9</v>
      </c>
      <c r="B29" s="21" t="str">
        <f>[1]BS!B29</f>
        <v>01-00000</v>
      </c>
      <c r="C29" s="97" t="str">
        <f>[1]BS!C29</f>
        <v>Ugunsgrēka vairogs ar smilšu kasti</v>
      </c>
      <c r="D29" s="21" t="str">
        <f>[1]BS!D29</f>
        <v>kompl</v>
      </c>
      <c r="E29" s="22">
        <v>2</v>
      </c>
      <c r="F29" s="23"/>
      <c r="G29" s="34"/>
      <c r="H29" s="35"/>
      <c r="I29" s="34"/>
      <c r="J29" s="34"/>
      <c r="K29" s="34"/>
      <c r="L29" s="34"/>
      <c r="M29" s="34"/>
      <c r="N29" s="34"/>
      <c r="O29" s="34"/>
      <c r="P29" s="36"/>
    </row>
    <row r="30" spans="1:16" s="68" customFormat="1">
      <c r="A30" s="67">
        <v>10</v>
      </c>
      <c r="B30" s="21" t="str">
        <f>[1]BS!B30</f>
        <v>01-00000</v>
      </c>
      <c r="C30" s="97" t="str">
        <f>[1]BS!C30</f>
        <v>Būvtāfeles izgatavošana un montāža</v>
      </c>
      <c r="D30" s="21" t="str">
        <f>[1]BS!D30</f>
        <v>kompl</v>
      </c>
      <c r="E30" s="22">
        <v>1</v>
      </c>
      <c r="F30" s="23"/>
      <c r="G30" s="34"/>
      <c r="H30" s="35"/>
      <c r="I30" s="34"/>
      <c r="J30" s="34"/>
      <c r="K30" s="34"/>
      <c r="L30" s="34"/>
      <c r="M30" s="34"/>
      <c r="N30" s="34"/>
      <c r="O30" s="34"/>
      <c r="P30" s="36"/>
    </row>
    <row r="31" spans="1:16" s="68" customFormat="1">
      <c r="A31" s="67">
        <v>11</v>
      </c>
      <c r="B31" s="21" t="str">
        <f>[1]BS!B31</f>
        <v>01-00000</v>
      </c>
      <c r="C31" s="97" t="str">
        <f>[1]BS!C31</f>
        <v>WC kabīnes montāža</v>
      </c>
      <c r="D31" s="21" t="str">
        <f>[1]BS!D31</f>
        <v>kompl</v>
      </c>
      <c r="E31" s="22">
        <v>1</v>
      </c>
      <c r="F31" s="23"/>
      <c r="G31" s="34"/>
      <c r="H31" s="35"/>
      <c r="I31" s="34"/>
      <c r="J31" s="34"/>
      <c r="K31" s="34"/>
      <c r="L31" s="34"/>
      <c r="M31" s="34"/>
      <c r="N31" s="34"/>
      <c r="O31" s="34"/>
      <c r="P31" s="36"/>
    </row>
    <row r="32" spans="1:16" s="68" customFormat="1">
      <c r="A32" s="67">
        <v>12</v>
      </c>
      <c r="B32" s="21" t="str">
        <f>[1]BS!B32</f>
        <v>01-00000</v>
      </c>
      <c r="C32" s="20" t="str">
        <f>[1]BS!C32</f>
        <v>Būvmateriālu konteinera piegāde un montāža</v>
      </c>
      <c r="D32" s="21" t="str">
        <f>[1]BS!D32</f>
        <v>kompl</v>
      </c>
      <c r="E32" s="22">
        <v>1</v>
      </c>
      <c r="F32" s="23"/>
      <c r="G32" s="34"/>
      <c r="H32" s="35"/>
      <c r="I32" s="34"/>
      <c r="J32" s="34"/>
      <c r="K32" s="34"/>
      <c r="L32" s="34"/>
      <c r="M32" s="34"/>
      <c r="N32" s="34"/>
      <c r="O32" s="34"/>
      <c r="P32" s="36"/>
    </row>
    <row r="33" spans="1:23" s="68" customFormat="1">
      <c r="A33" s="67">
        <v>13</v>
      </c>
      <c r="B33" s="21" t="str">
        <f>[1]BS!B33</f>
        <v>01-00000</v>
      </c>
      <c r="C33" s="20" t="str">
        <f>[1]BS!C33</f>
        <v>Celtnieku konteinera piegāde un montāža</v>
      </c>
      <c r="D33" s="21" t="str">
        <f>[1]BS!D33</f>
        <v>kompl</v>
      </c>
      <c r="E33" s="22">
        <v>1</v>
      </c>
      <c r="F33" s="23"/>
      <c r="G33" s="34"/>
      <c r="H33" s="35"/>
      <c r="I33" s="34"/>
      <c r="J33" s="34"/>
      <c r="K33" s="34"/>
      <c r="L33" s="34"/>
      <c r="M33" s="34"/>
      <c r="N33" s="34"/>
      <c r="O33" s="34"/>
      <c r="P33" s="36"/>
    </row>
    <row r="34" spans="1:23" s="68" customFormat="1">
      <c r="A34" s="67">
        <v>14</v>
      </c>
      <c r="B34" s="21" t="str">
        <f>[1]BS!B34</f>
        <v>01-00000</v>
      </c>
      <c r="C34" s="99" t="str">
        <f>[1]BS!C34</f>
        <v>Sastatņu montāža un demontāža, ar aizsargsietu</v>
      </c>
      <c r="D34" s="21" t="str">
        <f>[1]BS!D34</f>
        <v>m2</v>
      </c>
      <c r="E34" s="25">
        <v>3485.4</v>
      </c>
      <c r="F34" s="23"/>
      <c r="G34" s="34"/>
      <c r="H34" s="35"/>
      <c r="I34" s="34"/>
      <c r="J34" s="34"/>
      <c r="K34" s="34"/>
      <c r="L34" s="34"/>
      <c r="M34" s="34"/>
      <c r="N34" s="34"/>
      <c r="O34" s="34"/>
      <c r="P34" s="36"/>
    </row>
    <row r="35" spans="1:23" ht="18.75" customHeight="1">
      <c r="A35" s="100"/>
      <c r="B35" s="56">
        <f>[1]BS!B35</f>
        <v>0</v>
      </c>
      <c r="C35" s="101" t="str">
        <f>[1]BS!C35</f>
        <v>2. BŪVLAUKUMA UZTURĒŠANA</v>
      </c>
      <c r="D35" s="383"/>
      <c r="E35" s="384"/>
      <c r="F35" s="104"/>
      <c r="G35" s="104"/>
      <c r="H35" s="104"/>
      <c r="I35" s="104"/>
      <c r="J35" s="104"/>
      <c r="K35" s="104"/>
      <c r="L35" s="104"/>
      <c r="M35" s="104"/>
      <c r="N35" s="104"/>
      <c r="O35" s="104"/>
      <c r="P35" s="104"/>
      <c r="Q35" s="105"/>
      <c r="R35" s="106"/>
      <c r="S35" s="106"/>
      <c r="T35" s="106"/>
      <c r="U35" s="106"/>
      <c r="V35" s="106"/>
      <c r="W35" s="106"/>
    </row>
    <row r="36" spans="1:23" s="68" customFormat="1">
      <c r="A36" s="67">
        <v>1</v>
      </c>
      <c r="B36" s="21" t="str">
        <f>[1]BS!B36</f>
        <v>01-00000</v>
      </c>
      <c r="C36" s="97" t="str">
        <f>[1]BS!C36</f>
        <v>Celtniecības žoga noma</v>
      </c>
      <c r="D36" s="21" t="str">
        <f>[1]BS!D36</f>
        <v>tek.m</v>
      </c>
      <c r="E36" s="22">
        <v>283</v>
      </c>
      <c r="F36" s="23"/>
      <c r="G36" s="34"/>
      <c r="H36" s="35"/>
      <c r="I36" s="34"/>
      <c r="J36" s="34"/>
      <c r="K36" s="34"/>
      <c r="L36" s="34"/>
      <c r="M36" s="34"/>
      <c r="N36" s="34"/>
      <c r="O36" s="34"/>
      <c r="P36" s="36"/>
      <c r="Q36" s="107"/>
    </row>
    <row r="37" spans="1:23" s="68" customFormat="1">
      <c r="A37" s="67">
        <v>2</v>
      </c>
      <c r="B37" s="21" t="str">
        <f>[1]BS!B37</f>
        <v>01-00000</v>
      </c>
      <c r="C37" s="97" t="str">
        <f>[1]BS!C37</f>
        <v>WC kabīnes noma ar apkalpošanu 4 reizes mēnesī</v>
      </c>
      <c r="D37" s="21" t="str">
        <f>[1]BS!D37</f>
        <v>gab</v>
      </c>
      <c r="E37" s="22">
        <v>1</v>
      </c>
      <c r="F37" s="23"/>
      <c r="G37" s="34"/>
      <c r="H37" s="35"/>
      <c r="I37" s="34"/>
      <c r="J37" s="34"/>
      <c r="K37" s="34"/>
      <c r="L37" s="34"/>
      <c r="M37" s="34"/>
      <c r="N37" s="34"/>
      <c r="O37" s="34"/>
      <c r="P37" s="36"/>
    </row>
    <row r="38" spans="1:23" s="68" customFormat="1">
      <c r="A38" s="67">
        <v>3</v>
      </c>
      <c r="B38" s="21" t="str">
        <f>[1]BS!B38</f>
        <v>01-00000</v>
      </c>
      <c r="C38" s="97" t="str">
        <f>[1]BS!C38</f>
        <v>Būvmateriālu konteinera noma</v>
      </c>
      <c r="D38" s="21" t="str">
        <f>[1]BS!D38</f>
        <v>kompl</v>
      </c>
      <c r="E38" s="22">
        <v>1</v>
      </c>
      <c r="F38" s="23"/>
      <c r="G38" s="34"/>
      <c r="H38" s="35"/>
      <c r="I38" s="34"/>
      <c r="J38" s="34"/>
      <c r="K38" s="34"/>
      <c r="L38" s="34"/>
      <c r="M38" s="34"/>
      <c r="N38" s="34"/>
      <c r="O38" s="34"/>
      <c r="P38" s="36"/>
    </row>
    <row r="39" spans="1:23" s="68" customFormat="1">
      <c r="A39" s="67">
        <v>4</v>
      </c>
      <c r="B39" s="21" t="str">
        <f>[1]BS!B39</f>
        <v>01-00000</v>
      </c>
      <c r="C39" s="97" t="str">
        <f>[1]BS!C39</f>
        <v>Celtnieku konteinera noma</v>
      </c>
      <c r="D39" s="21" t="str">
        <f>[1]BS!D39</f>
        <v>kompl</v>
      </c>
      <c r="E39" s="22">
        <v>1</v>
      </c>
      <c r="F39" s="23"/>
      <c r="G39" s="34"/>
      <c r="H39" s="35"/>
      <c r="I39" s="34"/>
      <c r="J39" s="34"/>
      <c r="K39" s="34"/>
      <c r="L39" s="34"/>
      <c r="M39" s="34"/>
      <c r="N39" s="34"/>
      <c r="O39" s="34"/>
      <c r="P39" s="36"/>
    </row>
    <row r="40" spans="1:23" s="68" customFormat="1">
      <c r="A40" s="67">
        <v>5</v>
      </c>
      <c r="B40" s="21" t="str">
        <f>[1]BS!B40</f>
        <v>01-00000</v>
      </c>
      <c r="C40" s="97" t="str">
        <f>[1]BS!C40</f>
        <v>Būvgrūžu konteinera noma</v>
      </c>
      <c r="D40" s="21" t="str">
        <f>[1]BS!D40</f>
        <v>kompl</v>
      </c>
      <c r="E40" s="22">
        <v>3</v>
      </c>
      <c r="F40" s="23"/>
      <c r="G40" s="34"/>
      <c r="H40" s="35"/>
      <c r="I40" s="34"/>
      <c r="J40" s="34"/>
      <c r="K40" s="34"/>
      <c r="L40" s="34"/>
      <c r="M40" s="34"/>
      <c r="N40" s="34"/>
      <c r="O40" s="34"/>
      <c r="P40" s="36"/>
    </row>
    <row r="41" spans="1:23" s="68" customFormat="1">
      <c r="A41" s="67">
        <v>6</v>
      </c>
      <c r="B41" s="21" t="str">
        <f>[1]BS!B41</f>
        <v>01-00000</v>
      </c>
      <c r="C41" s="382" t="str">
        <f>[1]BS!C41</f>
        <v>Sastatņu noma, ieskaitot sietu</v>
      </c>
      <c r="D41" s="21" t="str">
        <f>[1]BS!D41</f>
        <v>m2</v>
      </c>
      <c r="E41" s="22">
        <v>3485.4</v>
      </c>
      <c r="F41" s="23"/>
      <c r="G41" s="34"/>
      <c r="H41" s="35"/>
      <c r="I41" s="34"/>
      <c r="J41" s="34"/>
      <c r="K41" s="34"/>
      <c r="L41" s="34"/>
      <c r="M41" s="34"/>
      <c r="N41" s="34"/>
      <c r="O41" s="34"/>
      <c r="P41" s="36"/>
    </row>
    <row r="42" spans="1:23" s="68" customFormat="1" ht="25.5">
      <c r="A42" s="67">
        <v>7</v>
      </c>
      <c r="B42" s="21" t="str">
        <f>[1]BS!B42</f>
        <v>Līgumcena</v>
      </c>
      <c r="C42" s="276" t="s">
        <v>398</v>
      </c>
      <c r="D42" s="21" t="s">
        <v>448</v>
      </c>
      <c r="E42" s="22">
        <v>1</v>
      </c>
      <c r="F42" s="23"/>
      <c r="G42" s="34"/>
      <c r="H42" s="35"/>
      <c r="I42" s="34"/>
      <c r="J42" s="34"/>
      <c r="K42" s="34"/>
      <c r="L42" s="34"/>
      <c r="M42" s="34"/>
      <c r="N42" s="34"/>
      <c r="O42" s="34"/>
      <c r="P42" s="36"/>
    </row>
    <row r="43" spans="1:23" s="68" customFormat="1" ht="13.5" thickBot="1">
      <c r="A43" s="67">
        <v>8</v>
      </c>
      <c r="B43" s="21" t="str">
        <f>[1]BS!B43</f>
        <v>Līgumcena</v>
      </c>
      <c r="C43" s="99" t="s">
        <v>399</v>
      </c>
      <c r="D43" s="21" t="s">
        <v>448</v>
      </c>
      <c r="E43" s="25">
        <v>1</v>
      </c>
      <c r="F43" s="23"/>
      <c r="G43" s="34"/>
      <c r="H43" s="35"/>
      <c r="I43" s="34"/>
      <c r="J43" s="34"/>
      <c r="K43" s="34"/>
      <c r="L43" s="34"/>
      <c r="M43" s="34"/>
      <c r="N43" s="34"/>
      <c r="O43" s="34"/>
      <c r="P43" s="36"/>
    </row>
    <row r="44" spans="1:23">
      <c r="A44" s="53"/>
      <c r="B44" s="50"/>
      <c r="C44" s="449" t="s">
        <v>4</v>
      </c>
      <c r="D44" s="450"/>
      <c r="E44" s="450"/>
      <c r="F44" s="450"/>
      <c r="G44" s="450"/>
      <c r="H44" s="450"/>
      <c r="I44" s="450"/>
      <c r="J44" s="450"/>
      <c r="K44" s="451"/>
      <c r="L44" s="51"/>
      <c r="M44" s="51"/>
      <c r="N44" s="51"/>
      <c r="O44" s="51"/>
      <c r="P44" s="54"/>
    </row>
    <row r="45" spans="1:23">
      <c r="A45" s="55"/>
      <c r="C45" s="446" t="s">
        <v>42</v>
      </c>
      <c r="D45" s="447"/>
      <c r="E45" s="447"/>
      <c r="F45" s="447"/>
      <c r="G45" s="447"/>
      <c r="H45" s="447"/>
      <c r="I45" s="447"/>
      <c r="J45" s="447"/>
      <c r="K45" s="448"/>
      <c r="L45" s="57"/>
      <c r="M45" s="57"/>
      <c r="N45" s="58"/>
      <c r="O45" s="57"/>
      <c r="P45" s="59"/>
    </row>
    <row r="46" spans="1:23" ht="13.5" thickBot="1">
      <c r="A46" s="60"/>
      <c r="B46" s="61"/>
      <c r="C46" s="443" t="s">
        <v>28</v>
      </c>
      <c r="D46" s="444"/>
      <c r="E46" s="444"/>
      <c r="F46" s="444"/>
      <c r="G46" s="444"/>
      <c r="H46" s="444"/>
      <c r="I46" s="444"/>
      <c r="J46" s="444"/>
      <c r="K46" s="445"/>
      <c r="L46" s="62"/>
      <c r="M46" s="62"/>
      <c r="N46" s="62"/>
      <c r="O46" s="62"/>
      <c r="P46" s="63"/>
    </row>
    <row r="47" spans="1:23" s="38" customFormat="1">
      <c r="C47" s="39"/>
      <c r="D47" s="39"/>
      <c r="E47" s="160"/>
    </row>
    <row r="48" spans="1:23" s="38" customFormat="1">
      <c r="A48" s="436" t="s">
        <v>264</v>
      </c>
      <c r="B48" s="436"/>
      <c r="C48" s="64"/>
      <c r="D48" s="437"/>
      <c r="E48" s="435"/>
      <c r="G48" s="436" t="s">
        <v>7</v>
      </c>
      <c r="H48" s="436"/>
      <c r="I48" s="439"/>
      <c r="J48" s="439"/>
      <c r="K48" s="439"/>
      <c r="L48" s="439"/>
      <c r="M48" s="439"/>
      <c r="N48" s="438"/>
      <c r="O48" s="436"/>
    </row>
    <row r="49" spans="1:11" s="38" customFormat="1">
      <c r="C49" s="65" t="s">
        <v>30</v>
      </c>
      <c r="D49" s="39"/>
      <c r="E49" s="39"/>
      <c r="K49" s="65" t="s">
        <v>30</v>
      </c>
    </row>
    <row r="50" spans="1:11" s="38" customFormat="1">
      <c r="C50" s="39"/>
      <c r="D50" s="39"/>
      <c r="E50" s="39"/>
    </row>
    <row r="51" spans="1:11" s="38" customFormat="1">
      <c r="A51" s="436" t="s">
        <v>6</v>
      </c>
      <c r="B51" s="436"/>
      <c r="C51" s="39"/>
      <c r="D51" s="39"/>
      <c r="E51" s="39"/>
      <c r="G51" s="436" t="s">
        <v>6</v>
      </c>
      <c r="H51" s="436"/>
    </row>
    <row r="52" spans="1:11" s="38" customFormat="1">
      <c r="C52" s="39"/>
      <c r="D52" s="39"/>
      <c r="E52" s="39"/>
    </row>
    <row r="53" spans="1:11" s="38" customFormat="1">
      <c r="C53" s="39"/>
      <c r="D53" s="39"/>
      <c r="E53" s="39"/>
    </row>
    <row r="54" spans="1:11" s="38" customFormat="1">
      <c r="C54" s="39"/>
      <c r="D54" s="39"/>
      <c r="E54" s="39"/>
    </row>
    <row r="55" spans="1:11" s="38" customFormat="1">
      <c r="C55" s="39"/>
      <c r="D55" s="39"/>
      <c r="E55" s="39"/>
    </row>
    <row r="56" spans="1:11" s="38" customFormat="1">
      <c r="C56" s="39"/>
      <c r="D56" s="39"/>
      <c r="E56" s="39"/>
    </row>
    <row r="57" spans="1:11" s="38" customFormat="1">
      <c r="C57" s="39"/>
      <c r="D57" s="39"/>
      <c r="E57" s="39"/>
    </row>
    <row r="58" spans="1:11" s="38" customFormat="1">
      <c r="C58" s="39"/>
      <c r="D58" s="39"/>
      <c r="E58" s="39"/>
    </row>
    <row r="59" spans="1:11" s="38" customFormat="1">
      <c r="C59" s="39"/>
      <c r="D59" s="39"/>
      <c r="E59" s="39"/>
    </row>
    <row r="60" spans="1:11" s="38" customFormat="1">
      <c r="C60" s="39"/>
      <c r="D60" s="39"/>
      <c r="E60" s="39"/>
    </row>
    <row r="61" spans="1:11" s="38" customFormat="1">
      <c r="C61" s="39"/>
      <c r="D61" s="39"/>
      <c r="E61" s="39"/>
    </row>
    <row r="62" spans="1:11" s="38" customFormat="1">
      <c r="C62" s="39"/>
      <c r="D62" s="39"/>
      <c r="E62" s="39"/>
    </row>
    <row r="63" spans="1:11" s="38" customFormat="1">
      <c r="C63" s="39"/>
      <c r="D63" s="39"/>
      <c r="E63" s="39"/>
    </row>
    <row r="64" spans="1:11" s="38" customFormat="1">
      <c r="C64" s="39"/>
      <c r="D64" s="39"/>
      <c r="E64" s="39"/>
    </row>
    <row r="65" spans="3:5" s="38" customFormat="1">
      <c r="C65" s="39"/>
      <c r="D65" s="39"/>
      <c r="E65" s="39"/>
    </row>
    <row r="66" spans="3:5" s="38" customFormat="1">
      <c r="C66" s="39"/>
      <c r="D66" s="39"/>
      <c r="E66" s="39"/>
    </row>
    <row r="67" spans="3:5" s="38" customFormat="1">
      <c r="C67" s="39"/>
      <c r="D67" s="39"/>
      <c r="E67" s="39"/>
    </row>
    <row r="68" spans="3:5" s="38" customFormat="1">
      <c r="C68" s="39"/>
      <c r="D68" s="39"/>
      <c r="E68" s="39"/>
    </row>
    <row r="69" spans="3:5" s="38" customFormat="1">
      <c r="C69" s="39"/>
      <c r="D69" s="39"/>
      <c r="E69" s="39"/>
    </row>
    <row r="70" spans="3:5" s="38" customFormat="1">
      <c r="C70" s="39"/>
      <c r="D70" s="39"/>
      <c r="E70" s="39"/>
    </row>
    <row r="71" spans="3:5" s="38" customFormat="1">
      <c r="C71" s="39"/>
      <c r="D71" s="39"/>
      <c r="E71" s="39"/>
    </row>
    <row r="72" spans="3:5" s="38" customFormat="1">
      <c r="C72" s="39"/>
      <c r="D72" s="39"/>
      <c r="E72" s="39"/>
    </row>
    <row r="73" spans="3:5" s="38" customFormat="1">
      <c r="C73" s="39"/>
      <c r="D73" s="39"/>
      <c r="E73" s="39"/>
    </row>
    <row r="74" spans="3:5" s="38" customFormat="1">
      <c r="C74" s="39"/>
      <c r="D74" s="39"/>
      <c r="E74" s="39"/>
    </row>
    <row r="75" spans="3:5" s="38" customFormat="1">
      <c r="C75" s="39"/>
      <c r="D75" s="39"/>
      <c r="E75" s="39"/>
    </row>
    <row r="76" spans="3:5" s="38" customFormat="1">
      <c r="C76" s="39"/>
      <c r="D76" s="39"/>
      <c r="E76" s="39"/>
    </row>
    <row r="77" spans="3:5" s="38" customFormat="1">
      <c r="C77" s="39"/>
      <c r="D77" s="39"/>
      <c r="E77" s="39"/>
    </row>
    <row r="78" spans="3:5" s="38" customFormat="1">
      <c r="C78" s="39"/>
      <c r="D78" s="39"/>
      <c r="E78" s="39"/>
    </row>
    <row r="79" spans="3:5" s="38" customFormat="1">
      <c r="C79" s="39"/>
      <c r="D79" s="39"/>
      <c r="E79" s="39"/>
    </row>
    <row r="80" spans="3:5" s="38" customFormat="1">
      <c r="C80" s="39"/>
      <c r="D80" s="39"/>
      <c r="E80" s="39"/>
    </row>
    <row r="81" spans="3:5" s="38" customFormat="1">
      <c r="C81" s="39"/>
      <c r="D81" s="39"/>
      <c r="E81" s="39"/>
    </row>
    <row r="82" spans="3:5" s="38" customFormat="1">
      <c r="C82" s="39"/>
      <c r="D82" s="39"/>
      <c r="E82" s="39"/>
    </row>
    <row r="83" spans="3:5" s="38" customFormat="1">
      <c r="C83" s="39"/>
      <c r="D83" s="39"/>
      <c r="E83" s="39"/>
    </row>
    <row r="84" spans="3:5" s="38" customFormat="1">
      <c r="C84" s="39"/>
      <c r="D84" s="39"/>
      <c r="E84" s="39"/>
    </row>
    <row r="85" spans="3:5" s="38" customFormat="1">
      <c r="C85" s="39"/>
      <c r="D85" s="39"/>
      <c r="E85" s="39"/>
    </row>
    <row r="86" spans="3:5" s="38" customFormat="1">
      <c r="C86" s="39"/>
      <c r="D86" s="39"/>
      <c r="E86" s="39"/>
    </row>
    <row r="87" spans="3:5" s="38" customFormat="1">
      <c r="C87" s="39"/>
      <c r="D87" s="39"/>
      <c r="E87" s="39"/>
    </row>
    <row r="88" spans="3:5" s="38" customFormat="1">
      <c r="C88" s="39"/>
      <c r="D88" s="39"/>
      <c r="E88" s="39"/>
    </row>
    <row r="89" spans="3:5" s="38" customFormat="1">
      <c r="C89" s="39"/>
      <c r="D89" s="39"/>
      <c r="E89" s="39"/>
    </row>
    <row r="90" spans="3:5" s="38" customFormat="1">
      <c r="C90" s="39"/>
      <c r="D90" s="39"/>
      <c r="E90" s="39"/>
    </row>
    <row r="91" spans="3:5" s="38" customFormat="1">
      <c r="C91" s="39"/>
      <c r="D91" s="39"/>
      <c r="E91" s="39"/>
    </row>
    <row r="92" spans="3:5" s="38" customFormat="1">
      <c r="C92" s="39"/>
      <c r="D92" s="39"/>
      <c r="E92" s="39"/>
    </row>
    <row r="93" spans="3:5" s="38" customFormat="1">
      <c r="C93" s="39"/>
      <c r="D93" s="39"/>
      <c r="E93" s="39"/>
    </row>
    <row r="94" spans="3:5" s="38" customFormat="1">
      <c r="C94" s="39"/>
      <c r="D94" s="39"/>
      <c r="E94" s="39"/>
    </row>
    <row r="95" spans="3:5" s="38" customFormat="1">
      <c r="C95" s="39"/>
      <c r="D95" s="39"/>
      <c r="E95" s="39"/>
    </row>
    <row r="96" spans="3:5" s="38" customFormat="1">
      <c r="C96" s="39"/>
      <c r="D96" s="39"/>
      <c r="E96" s="39"/>
    </row>
    <row r="97" spans="3:5" s="38" customFormat="1">
      <c r="C97" s="39"/>
      <c r="D97" s="39"/>
      <c r="E97" s="39"/>
    </row>
    <row r="98" spans="3:5" s="38" customFormat="1">
      <c r="C98" s="39"/>
      <c r="D98" s="39"/>
      <c r="E98" s="39"/>
    </row>
    <row r="99" spans="3:5" s="38" customFormat="1">
      <c r="C99" s="39"/>
      <c r="D99" s="39"/>
      <c r="E99" s="39"/>
    </row>
    <row r="100" spans="3:5" s="38" customFormat="1">
      <c r="C100" s="39"/>
      <c r="D100" s="39"/>
      <c r="E100" s="39"/>
    </row>
    <row r="101" spans="3:5" s="38" customFormat="1">
      <c r="C101" s="39"/>
      <c r="D101" s="39"/>
      <c r="E101" s="39"/>
    </row>
    <row r="102" spans="3:5" s="38" customFormat="1">
      <c r="C102" s="39"/>
      <c r="D102" s="39"/>
      <c r="E102" s="39"/>
    </row>
    <row r="103" spans="3:5" s="38" customFormat="1">
      <c r="C103" s="39"/>
      <c r="D103" s="39"/>
      <c r="E103" s="39"/>
    </row>
    <row r="104" spans="3:5" s="38" customFormat="1">
      <c r="C104" s="39"/>
      <c r="D104" s="39"/>
      <c r="E104" s="39"/>
    </row>
    <row r="105" spans="3:5" s="38" customFormat="1">
      <c r="C105" s="39"/>
      <c r="D105" s="39"/>
      <c r="E105" s="39"/>
    </row>
    <row r="106" spans="3:5" s="38" customFormat="1">
      <c r="C106" s="39"/>
      <c r="D106" s="39"/>
      <c r="E106" s="39"/>
    </row>
    <row r="107" spans="3:5" s="38" customFormat="1">
      <c r="C107" s="39"/>
      <c r="D107" s="39"/>
      <c r="E107" s="39"/>
    </row>
    <row r="108" spans="3:5" s="38" customFormat="1">
      <c r="C108" s="39"/>
      <c r="D108" s="39"/>
      <c r="E108" s="39"/>
    </row>
    <row r="109" spans="3:5" s="38" customFormat="1">
      <c r="C109" s="39"/>
      <c r="D109" s="39"/>
      <c r="E109" s="39"/>
    </row>
    <row r="110" spans="3:5" s="38" customFormat="1">
      <c r="C110" s="39"/>
      <c r="D110" s="39"/>
      <c r="E110" s="39"/>
    </row>
    <row r="111" spans="3:5" s="38" customFormat="1">
      <c r="C111" s="39"/>
      <c r="D111" s="39"/>
      <c r="E111" s="39"/>
    </row>
    <row r="112" spans="3:5" s="38" customFormat="1">
      <c r="C112" s="39"/>
      <c r="D112" s="39"/>
      <c r="E112" s="39"/>
    </row>
    <row r="113" spans="3:5" s="38" customFormat="1">
      <c r="C113" s="39"/>
      <c r="D113" s="39"/>
      <c r="E113" s="39"/>
    </row>
    <row r="114" spans="3:5" s="38" customFormat="1">
      <c r="C114" s="39"/>
      <c r="D114" s="39"/>
      <c r="E114" s="39"/>
    </row>
    <row r="115" spans="3:5" s="38" customFormat="1">
      <c r="C115" s="39"/>
      <c r="D115" s="39"/>
      <c r="E115" s="39"/>
    </row>
    <row r="116" spans="3:5" s="38" customFormat="1">
      <c r="C116" s="39"/>
      <c r="D116" s="39"/>
      <c r="E116" s="39"/>
    </row>
    <row r="117" spans="3:5" s="38" customFormat="1">
      <c r="C117" s="39"/>
      <c r="D117" s="39"/>
      <c r="E117" s="39"/>
    </row>
    <row r="118" spans="3:5" s="38" customFormat="1">
      <c r="C118" s="39"/>
      <c r="D118" s="39"/>
      <c r="E118" s="39"/>
    </row>
    <row r="119" spans="3:5" s="38" customFormat="1">
      <c r="C119" s="39"/>
      <c r="D119" s="39"/>
      <c r="E119" s="39"/>
    </row>
    <row r="120" spans="3:5" s="38" customFormat="1">
      <c r="C120" s="39"/>
      <c r="D120" s="39"/>
      <c r="E120" s="39"/>
    </row>
    <row r="121" spans="3:5" s="38" customFormat="1">
      <c r="C121" s="39"/>
      <c r="D121" s="39"/>
      <c r="E121" s="39"/>
    </row>
    <row r="122" spans="3:5" s="38" customFormat="1">
      <c r="C122" s="39"/>
      <c r="D122" s="39"/>
      <c r="E122" s="39"/>
    </row>
    <row r="123" spans="3:5" s="38" customFormat="1">
      <c r="C123" s="39"/>
      <c r="D123" s="39"/>
      <c r="E123" s="39"/>
    </row>
    <row r="124" spans="3:5" s="38" customFormat="1">
      <c r="C124" s="39"/>
      <c r="D124" s="39"/>
      <c r="E124" s="39"/>
    </row>
    <row r="125" spans="3:5" s="38" customFormat="1">
      <c r="C125" s="39"/>
      <c r="D125" s="39"/>
      <c r="E125" s="39"/>
    </row>
    <row r="126" spans="3:5" s="38" customFormat="1">
      <c r="C126" s="39"/>
      <c r="D126" s="39"/>
      <c r="E126" s="39"/>
    </row>
    <row r="127" spans="3:5" s="38" customFormat="1">
      <c r="C127" s="39"/>
      <c r="D127" s="39"/>
      <c r="E127" s="39"/>
    </row>
    <row r="128" spans="3:5" s="38" customFormat="1">
      <c r="C128" s="39"/>
      <c r="D128" s="39"/>
      <c r="E128" s="39"/>
    </row>
    <row r="129" spans="3:5" s="38" customFormat="1">
      <c r="C129" s="39"/>
      <c r="D129" s="39"/>
      <c r="E129" s="39"/>
    </row>
    <row r="130" spans="3:5" s="38" customFormat="1">
      <c r="C130" s="39"/>
      <c r="D130" s="39"/>
      <c r="E130" s="39"/>
    </row>
    <row r="131" spans="3:5" s="38" customFormat="1">
      <c r="C131" s="39"/>
      <c r="D131" s="39"/>
      <c r="E131" s="39"/>
    </row>
    <row r="132" spans="3:5" s="38" customFormat="1">
      <c r="C132" s="39"/>
      <c r="D132" s="39"/>
      <c r="E132" s="39"/>
    </row>
    <row r="133" spans="3:5" s="38" customFormat="1">
      <c r="C133" s="39"/>
      <c r="D133" s="39"/>
      <c r="E133" s="39"/>
    </row>
    <row r="134" spans="3:5" s="38" customFormat="1">
      <c r="C134" s="39"/>
      <c r="D134" s="39"/>
      <c r="E134" s="39"/>
    </row>
    <row r="135" spans="3:5" s="38" customFormat="1">
      <c r="C135" s="39"/>
      <c r="D135" s="39"/>
      <c r="E135" s="39"/>
    </row>
    <row r="136" spans="3:5" s="38" customFormat="1">
      <c r="C136" s="39"/>
      <c r="D136" s="39"/>
      <c r="E136" s="39"/>
    </row>
    <row r="137" spans="3:5" s="38" customFormat="1">
      <c r="C137" s="39"/>
      <c r="D137" s="39"/>
      <c r="E137" s="39"/>
    </row>
    <row r="138" spans="3:5" s="38" customFormat="1">
      <c r="C138" s="39"/>
      <c r="D138" s="39"/>
      <c r="E138" s="39"/>
    </row>
    <row r="139" spans="3:5" s="38" customFormat="1">
      <c r="C139" s="39"/>
      <c r="D139" s="39"/>
      <c r="E139" s="39"/>
    </row>
    <row r="140" spans="3:5" s="38" customFormat="1">
      <c r="C140" s="39"/>
      <c r="D140" s="39"/>
      <c r="E140" s="39"/>
    </row>
    <row r="141" spans="3:5" s="38" customFormat="1">
      <c r="C141" s="39"/>
      <c r="D141" s="39"/>
      <c r="E141" s="39"/>
    </row>
    <row r="142" spans="3:5" s="38" customFormat="1">
      <c r="C142" s="39"/>
      <c r="D142" s="39"/>
      <c r="E142" s="39"/>
    </row>
    <row r="143" spans="3:5" s="38" customFormat="1">
      <c r="C143" s="39"/>
      <c r="D143" s="39"/>
      <c r="E143" s="39"/>
    </row>
    <row r="144" spans="3:5" s="38" customFormat="1">
      <c r="C144" s="39"/>
      <c r="D144" s="39"/>
      <c r="E144" s="39"/>
    </row>
    <row r="145" spans="3:5" s="38" customFormat="1">
      <c r="C145" s="39"/>
      <c r="D145" s="39"/>
      <c r="E145" s="39"/>
    </row>
    <row r="146" spans="3:5" s="38" customFormat="1">
      <c r="C146" s="39"/>
      <c r="D146" s="39"/>
      <c r="E146" s="39"/>
    </row>
    <row r="147" spans="3:5" s="38" customFormat="1">
      <c r="C147" s="39"/>
      <c r="D147" s="39"/>
      <c r="E147" s="39"/>
    </row>
    <row r="148" spans="3:5" s="38" customFormat="1">
      <c r="C148" s="39"/>
      <c r="D148" s="39"/>
      <c r="E148" s="39"/>
    </row>
    <row r="149" spans="3:5" s="38" customFormat="1">
      <c r="C149" s="39"/>
      <c r="D149" s="39"/>
      <c r="E149" s="39"/>
    </row>
    <row r="150" spans="3:5" s="38" customFormat="1">
      <c r="C150" s="39"/>
      <c r="D150" s="39"/>
      <c r="E150" s="39"/>
    </row>
    <row r="151" spans="3:5" s="38" customFormat="1">
      <c r="C151" s="39"/>
      <c r="D151" s="39"/>
      <c r="E151" s="39"/>
    </row>
    <row r="152" spans="3:5" s="38" customFormat="1">
      <c r="C152" s="39"/>
      <c r="D152" s="39"/>
      <c r="E152" s="39"/>
    </row>
    <row r="153" spans="3:5" s="38" customFormat="1">
      <c r="C153" s="39"/>
      <c r="D153" s="39"/>
      <c r="E153" s="39"/>
    </row>
    <row r="154" spans="3:5" s="38" customFormat="1">
      <c r="C154" s="39"/>
      <c r="D154" s="39"/>
      <c r="E154" s="39"/>
    </row>
    <row r="155" spans="3:5" s="38" customFormat="1">
      <c r="C155" s="39"/>
      <c r="D155" s="39"/>
      <c r="E155" s="39"/>
    </row>
    <row r="156" spans="3:5" s="38" customFormat="1">
      <c r="C156" s="39"/>
      <c r="D156" s="39"/>
      <c r="E156" s="39"/>
    </row>
    <row r="157" spans="3:5" s="38" customFormat="1">
      <c r="C157" s="39"/>
      <c r="D157" s="39"/>
      <c r="E157" s="39"/>
    </row>
    <row r="158" spans="3:5" s="38" customFormat="1">
      <c r="C158" s="39"/>
      <c r="D158" s="39"/>
      <c r="E158" s="39"/>
    </row>
    <row r="159" spans="3:5" s="38" customFormat="1">
      <c r="C159" s="39"/>
      <c r="D159" s="39"/>
      <c r="E159" s="39"/>
    </row>
    <row r="160" spans="3:5" s="38" customFormat="1">
      <c r="C160" s="39"/>
      <c r="D160" s="39"/>
      <c r="E160" s="39"/>
    </row>
    <row r="161" spans="3:5" s="38" customFormat="1">
      <c r="C161" s="39"/>
      <c r="D161" s="39"/>
      <c r="E161" s="39"/>
    </row>
    <row r="162" spans="3:5" s="38" customFormat="1">
      <c r="C162" s="39"/>
      <c r="D162" s="39"/>
      <c r="E162" s="39"/>
    </row>
    <row r="163" spans="3:5" s="38" customFormat="1">
      <c r="C163" s="39"/>
      <c r="D163" s="39"/>
      <c r="E163" s="39"/>
    </row>
    <row r="164" spans="3:5" s="38" customFormat="1">
      <c r="C164" s="39"/>
      <c r="D164" s="39"/>
      <c r="E164" s="39"/>
    </row>
    <row r="165" spans="3:5" s="38" customFormat="1">
      <c r="C165" s="39"/>
      <c r="D165" s="39"/>
      <c r="E165" s="39"/>
    </row>
    <row r="166" spans="3:5" s="38" customFormat="1">
      <c r="C166" s="39"/>
      <c r="D166" s="39"/>
      <c r="E166" s="39"/>
    </row>
    <row r="167" spans="3:5" s="38" customFormat="1">
      <c r="C167" s="39"/>
      <c r="D167" s="39"/>
      <c r="E167" s="39"/>
    </row>
    <row r="168" spans="3:5" s="38" customFormat="1">
      <c r="C168" s="39"/>
      <c r="D168" s="39"/>
      <c r="E168" s="39"/>
    </row>
    <row r="169" spans="3:5" s="38" customFormat="1">
      <c r="C169" s="39"/>
      <c r="D169" s="39"/>
      <c r="E169" s="39"/>
    </row>
    <row r="170" spans="3:5" s="38" customFormat="1">
      <c r="C170" s="39"/>
      <c r="D170" s="39"/>
      <c r="E170" s="39"/>
    </row>
    <row r="171" spans="3:5" s="38" customFormat="1">
      <c r="C171" s="39"/>
      <c r="D171" s="39"/>
      <c r="E171" s="39"/>
    </row>
    <row r="172" spans="3:5" s="38" customFormat="1">
      <c r="C172" s="39"/>
      <c r="D172" s="39"/>
      <c r="E172" s="39"/>
    </row>
    <row r="173" spans="3:5" s="38" customFormat="1">
      <c r="C173" s="39"/>
      <c r="D173" s="39"/>
      <c r="E173" s="39"/>
    </row>
    <row r="174" spans="3:5" s="38" customFormat="1">
      <c r="C174" s="39"/>
      <c r="D174" s="39"/>
      <c r="E174" s="39"/>
    </row>
    <row r="175" spans="3:5" s="38" customFormat="1">
      <c r="C175" s="39"/>
      <c r="D175" s="39"/>
      <c r="E175" s="39"/>
    </row>
    <row r="176" spans="3:5" s="38" customFormat="1">
      <c r="C176" s="39"/>
      <c r="D176" s="39"/>
      <c r="E176" s="39"/>
    </row>
    <row r="177" spans="3:5" s="38" customFormat="1">
      <c r="C177" s="39"/>
      <c r="D177" s="39"/>
      <c r="E177" s="39"/>
    </row>
    <row r="178" spans="3:5" s="38" customFormat="1">
      <c r="C178" s="39"/>
      <c r="D178" s="39"/>
      <c r="E178" s="39"/>
    </row>
    <row r="179" spans="3:5" s="38" customFormat="1">
      <c r="C179" s="39"/>
      <c r="D179" s="39"/>
      <c r="E179" s="39"/>
    </row>
    <row r="180" spans="3:5" s="38" customFormat="1">
      <c r="C180" s="39"/>
      <c r="D180" s="39"/>
      <c r="E180" s="39"/>
    </row>
    <row r="181" spans="3:5" s="38" customFormat="1">
      <c r="C181" s="39"/>
      <c r="D181" s="39"/>
      <c r="E181" s="39"/>
    </row>
    <row r="182" spans="3:5" s="38" customFormat="1">
      <c r="C182" s="39"/>
      <c r="D182" s="39"/>
      <c r="E182" s="39"/>
    </row>
    <row r="183" spans="3:5" s="38" customFormat="1">
      <c r="C183" s="39"/>
      <c r="D183" s="39"/>
      <c r="E183" s="39"/>
    </row>
    <row r="184" spans="3:5" s="38" customFormat="1">
      <c r="C184" s="39"/>
      <c r="D184" s="39"/>
      <c r="E184" s="39"/>
    </row>
    <row r="185" spans="3:5" s="38" customFormat="1">
      <c r="C185" s="39"/>
      <c r="D185" s="39"/>
      <c r="E185" s="39"/>
    </row>
    <row r="186" spans="3:5" s="38" customFormat="1">
      <c r="C186" s="39"/>
      <c r="D186" s="39"/>
      <c r="E186" s="39"/>
    </row>
    <row r="187" spans="3:5" s="38" customFormat="1">
      <c r="C187" s="39"/>
      <c r="D187" s="39"/>
      <c r="E187" s="39"/>
    </row>
    <row r="188" spans="3:5" s="38" customFormat="1">
      <c r="C188" s="39"/>
      <c r="D188" s="39"/>
      <c r="E188" s="39"/>
    </row>
    <row r="189" spans="3:5" s="38" customFormat="1">
      <c r="C189" s="39"/>
      <c r="D189" s="39"/>
      <c r="E189" s="39"/>
    </row>
    <row r="190" spans="3:5" s="38" customFormat="1">
      <c r="C190" s="39"/>
      <c r="D190" s="39"/>
      <c r="E190" s="39"/>
    </row>
    <row r="191" spans="3:5" s="38" customFormat="1">
      <c r="C191" s="39"/>
      <c r="D191" s="39"/>
      <c r="E191" s="39"/>
    </row>
    <row r="192" spans="3:5" s="38" customFormat="1">
      <c r="C192" s="39"/>
      <c r="D192" s="39"/>
      <c r="E192" s="39"/>
    </row>
    <row r="193" spans="3:5" s="38" customFormat="1">
      <c r="C193" s="39"/>
      <c r="D193" s="39"/>
      <c r="E193" s="39"/>
    </row>
    <row r="194" spans="3:5" s="38" customFormat="1">
      <c r="C194" s="39"/>
      <c r="D194" s="39"/>
      <c r="E194" s="39"/>
    </row>
    <row r="195" spans="3:5" s="38" customFormat="1">
      <c r="C195" s="39"/>
      <c r="D195" s="39"/>
      <c r="E195" s="39"/>
    </row>
    <row r="196" spans="3:5" s="38" customFormat="1">
      <c r="C196" s="39"/>
      <c r="D196" s="39"/>
      <c r="E196" s="39"/>
    </row>
    <row r="197" spans="3:5" s="38" customFormat="1">
      <c r="C197" s="39"/>
      <c r="D197" s="39"/>
      <c r="E197" s="39"/>
    </row>
    <row r="198" spans="3:5" s="38" customFormat="1">
      <c r="C198" s="39"/>
      <c r="D198" s="39"/>
      <c r="E198" s="39"/>
    </row>
    <row r="199" spans="3:5" s="38" customFormat="1">
      <c r="C199" s="39"/>
      <c r="D199" s="39"/>
      <c r="E199" s="39"/>
    </row>
    <row r="200" spans="3:5" s="38" customFormat="1">
      <c r="C200" s="39"/>
      <c r="D200" s="39"/>
      <c r="E200" s="39"/>
    </row>
    <row r="201" spans="3:5" s="38" customFormat="1">
      <c r="C201" s="39"/>
      <c r="D201" s="39"/>
      <c r="E201" s="39"/>
    </row>
    <row r="202" spans="3:5" s="38" customFormat="1">
      <c r="C202" s="39"/>
      <c r="D202" s="39"/>
      <c r="E202" s="39"/>
    </row>
    <row r="203" spans="3:5" s="38" customFormat="1">
      <c r="C203" s="39"/>
      <c r="D203" s="39"/>
      <c r="E203" s="39"/>
    </row>
    <row r="204" spans="3:5" s="38" customFormat="1">
      <c r="C204" s="39"/>
      <c r="D204" s="39"/>
      <c r="E204" s="39"/>
    </row>
    <row r="205" spans="3:5" s="38" customFormat="1">
      <c r="C205" s="39"/>
      <c r="D205" s="39"/>
      <c r="E205" s="39"/>
    </row>
    <row r="206" spans="3:5" s="38" customFormat="1">
      <c r="C206" s="39"/>
      <c r="D206" s="39"/>
      <c r="E206" s="39"/>
    </row>
    <row r="207" spans="3:5" s="38" customFormat="1">
      <c r="C207" s="39"/>
      <c r="D207" s="39"/>
      <c r="E207" s="39"/>
    </row>
    <row r="208" spans="3:5" s="38" customFormat="1">
      <c r="C208" s="39"/>
      <c r="D208" s="39"/>
      <c r="E208" s="39"/>
    </row>
    <row r="209" spans="3:5" s="38" customFormat="1">
      <c r="C209" s="39"/>
      <c r="D209" s="39"/>
      <c r="E209" s="39"/>
    </row>
    <row r="210" spans="3:5" s="38" customFormat="1">
      <c r="C210" s="39"/>
      <c r="D210" s="39"/>
      <c r="E210" s="39"/>
    </row>
    <row r="211" spans="3:5" s="38" customFormat="1">
      <c r="C211" s="39"/>
      <c r="D211" s="39"/>
      <c r="E211" s="39"/>
    </row>
    <row r="212" spans="3:5" s="38" customFormat="1">
      <c r="C212" s="39"/>
      <c r="D212" s="39"/>
      <c r="E212" s="39"/>
    </row>
    <row r="213" spans="3:5" s="38" customFormat="1">
      <c r="C213" s="39"/>
      <c r="D213" s="39"/>
      <c r="E213" s="39"/>
    </row>
    <row r="214" spans="3:5" s="38" customFormat="1">
      <c r="C214" s="39"/>
      <c r="D214" s="39"/>
      <c r="E214" s="39"/>
    </row>
    <row r="215" spans="3:5" s="38" customFormat="1">
      <c r="C215" s="39"/>
      <c r="D215" s="39"/>
      <c r="E215" s="39"/>
    </row>
    <row r="216" spans="3:5" s="38" customFormat="1">
      <c r="C216" s="39"/>
      <c r="D216" s="39"/>
      <c r="E216" s="39"/>
    </row>
    <row r="217" spans="3:5" s="38" customFormat="1">
      <c r="C217" s="39"/>
      <c r="D217" s="39"/>
      <c r="E217" s="39"/>
    </row>
    <row r="218" spans="3:5" s="38" customFormat="1">
      <c r="C218" s="39"/>
      <c r="D218" s="39"/>
      <c r="E218" s="39"/>
    </row>
    <row r="219" spans="3:5" s="38" customFormat="1">
      <c r="C219" s="39"/>
      <c r="D219" s="39"/>
      <c r="E219" s="39"/>
    </row>
    <row r="220" spans="3:5" s="38" customFormat="1">
      <c r="C220" s="39"/>
      <c r="D220" s="39"/>
      <c r="E220" s="39"/>
    </row>
    <row r="221" spans="3:5" s="38" customFormat="1">
      <c r="C221" s="39"/>
      <c r="D221" s="39"/>
      <c r="E221" s="39"/>
    </row>
    <row r="222" spans="3:5" s="38" customFormat="1">
      <c r="C222" s="39"/>
      <c r="D222" s="39"/>
      <c r="E222" s="39"/>
    </row>
    <row r="223" spans="3:5" s="38" customFormat="1">
      <c r="C223" s="39"/>
      <c r="D223" s="39"/>
      <c r="E223" s="39"/>
    </row>
    <row r="224" spans="3:5" s="38" customFormat="1">
      <c r="C224" s="39"/>
      <c r="D224" s="39"/>
      <c r="E224" s="39"/>
    </row>
    <row r="225" spans="3:5" s="38" customFormat="1">
      <c r="C225" s="39"/>
      <c r="D225" s="39"/>
      <c r="E225" s="39"/>
    </row>
    <row r="226" spans="3:5" s="38" customFormat="1">
      <c r="C226" s="39"/>
      <c r="D226" s="39"/>
      <c r="E226" s="39"/>
    </row>
    <row r="227" spans="3:5" s="38" customFormat="1">
      <c r="C227" s="39"/>
      <c r="D227" s="39"/>
      <c r="E227" s="39"/>
    </row>
    <row r="228" spans="3:5" s="38" customFormat="1">
      <c r="C228" s="39"/>
      <c r="D228" s="39"/>
      <c r="E228" s="39"/>
    </row>
    <row r="229" spans="3:5" s="38" customFormat="1">
      <c r="C229" s="39"/>
      <c r="D229" s="39"/>
      <c r="E229" s="39"/>
    </row>
    <row r="230" spans="3:5" s="38" customFormat="1">
      <c r="C230" s="39"/>
      <c r="D230" s="39"/>
      <c r="E230" s="39"/>
    </row>
    <row r="231" spans="3:5" s="38" customFormat="1">
      <c r="C231" s="39"/>
      <c r="D231" s="39"/>
      <c r="E231" s="39"/>
    </row>
    <row r="232" spans="3:5" s="38" customFormat="1">
      <c r="C232" s="39"/>
      <c r="D232" s="39"/>
      <c r="E232" s="39"/>
    </row>
    <row r="233" spans="3:5" s="38" customFormat="1">
      <c r="C233" s="39"/>
      <c r="D233" s="39"/>
      <c r="E233" s="39"/>
    </row>
    <row r="234" spans="3:5" s="38" customFormat="1">
      <c r="C234" s="39"/>
      <c r="D234" s="39"/>
      <c r="E234" s="39"/>
    </row>
    <row r="235" spans="3:5" s="38" customFormat="1">
      <c r="C235" s="39"/>
      <c r="D235" s="39"/>
      <c r="E235" s="39"/>
    </row>
    <row r="236" spans="3:5" s="38" customFormat="1">
      <c r="C236" s="39"/>
      <c r="D236" s="39"/>
      <c r="E236" s="39"/>
    </row>
    <row r="237" spans="3:5" s="38" customFormat="1">
      <c r="C237" s="39"/>
      <c r="D237" s="39"/>
      <c r="E237" s="39"/>
    </row>
    <row r="238" spans="3:5" s="38" customFormat="1">
      <c r="C238" s="39"/>
      <c r="D238" s="39"/>
      <c r="E238" s="39"/>
    </row>
    <row r="239" spans="3:5" s="38" customFormat="1">
      <c r="C239" s="39"/>
      <c r="D239" s="39"/>
      <c r="E239" s="39"/>
    </row>
    <row r="240" spans="3:5" s="38" customFormat="1">
      <c r="C240" s="39"/>
      <c r="D240" s="39"/>
      <c r="E240" s="39"/>
    </row>
    <row r="241" spans="3:5" s="38" customFormat="1">
      <c r="C241" s="39"/>
      <c r="D241" s="39"/>
      <c r="E241" s="39"/>
    </row>
    <row r="242" spans="3:5" s="38" customFormat="1">
      <c r="C242" s="39"/>
      <c r="D242" s="39"/>
      <c r="E242" s="39"/>
    </row>
    <row r="243" spans="3:5" s="38" customFormat="1">
      <c r="C243" s="39"/>
      <c r="D243" s="39"/>
      <c r="E243" s="39"/>
    </row>
    <row r="244" spans="3:5" s="38" customFormat="1">
      <c r="C244" s="39"/>
      <c r="D244" s="39"/>
      <c r="E244" s="39"/>
    </row>
    <row r="245" spans="3:5" s="38" customFormat="1">
      <c r="C245" s="39"/>
      <c r="D245" s="39"/>
      <c r="E245" s="39"/>
    </row>
    <row r="246" spans="3:5" s="38" customFormat="1">
      <c r="C246" s="39"/>
      <c r="D246" s="39"/>
      <c r="E246" s="39"/>
    </row>
    <row r="247" spans="3:5" s="38" customFormat="1">
      <c r="C247" s="39"/>
      <c r="D247" s="39"/>
      <c r="E247" s="39"/>
    </row>
    <row r="248" spans="3:5" s="38" customFormat="1">
      <c r="C248" s="39"/>
      <c r="D248" s="39"/>
      <c r="E248" s="39"/>
    </row>
    <row r="249" spans="3:5" s="38" customFormat="1">
      <c r="C249" s="39"/>
      <c r="D249" s="39"/>
      <c r="E249" s="39"/>
    </row>
    <row r="250" spans="3:5" s="38" customFormat="1">
      <c r="C250" s="39"/>
      <c r="D250" s="39"/>
      <c r="E250" s="39"/>
    </row>
    <row r="251" spans="3:5" s="38" customFormat="1">
      <c r="C251" s="39"/>
      <c r="D251" s="39"/>
      <c r="E251" s="39"/>
    </row>
    <row r="252" spans="3:5" s="38" customFormat="1">
      <c r="C252" s="39"/>
      <c r="D252" s="39"/>
      <c r="E252" s="39"/>
    </row>
    <row r="253" spans="3:5" s="38" customFormat="1">
      <c r="C253" s="39"/>
      <c r="D253" s="39"/>
      <c r="E253" s="39"/>
    </row>
    <row r="254" spans="3:5" s="38" customFormat="1">
      <c r="C254" s="39"/>
      <c r="D254" s="39"/>
      <c r="E254" s="39"/>
    </row>
    <row r="255" spans="3:5" s="38" customFormat="1">
      <c r="C255" s="39"/>
      <c r="D255" s="39"/>
      <c r="E255" s="39"/>
    </row>
    <row r="256" spans="3:5" s="38" customFormat="1">
      <c r="C256" s="39"/>
      <c r="D256" s="39"/>
      <c r="E256" s="39"/>
    </row>
    <row r="257" spans="3:5" s="38" customFormat="1">
      <c r="C257" s="39"/>
      <c r="D257" s="39"/>
      <c r="E257" s="39"/>
    </row>
    <row r="258" spans="3:5" s="38" customFormat="1">
      <c r="C258" s="39"/>
      <c r="D258" s="39"/>
      <c r="E258" s="39"/>
    </row>
    <row r="259" spans="3:5" s="38" customFormat="1">
      <c r="C259" s="39"/>
      <c r="D259" s="39"/>
      <c r="E259" s="39"/>
    </row>
    <row r="260" spans="3:5" s="38" customFormat="1">
      <c r="C260" s="39"/>
      <c r="D260" s="39"/>
      <c r="E260" s="39"/>
    </row>
    <row r="261" spans="3:5" s="38" customFormat="1">
      <c r="C261" s="39"/>
      <c r="D261" s="39"/>
      <c r="E261" s="39"/>
    </row>
    <row r="262" spans="3:5" s="38" customFormat="1">
      <c r="C262" s="39"/>
      <c r="D262" s="39"/>
      <c r="E262" s="39"/>
    </row>
    <row r="263" spans="3:5" s="38" customFormat="1">
      <c r="C263" s="39"/>
      <c r="D263" s="39"/>
      <c r="E263" s="39"/>
    </row>
    <row r="264" spans="3:5" s="38" customFormat="1">
      <c r="C264" s="39"/>
      <c r="D264" s="39"/>
      <c r="E264" s="39"/>
    </row>
    <row r="265" spans="3:5" s="38" customFormat="1">
      <c r="C265" s="39"/>
      <c r="D265" s="39"/>
      <c r="E265" s="39"/>
    </row>
    <row r="266" spans="3:5" s="38" customFormat="1">
      <c r="C266" s="39"/>
      <c r="D266" s="39"/>
      <c r="E266" s="39"/>
    </row>
    <row r="267" spans="3:5" s="38" customFormat="1">
      <c r="C267" s="39"/>
      <c r="D267" s="39"/>
      <c r="E267" s="39"/>
    </row>
    <row r="268" spans="3:5" s="38" customFormat="1">
      <c r="C268" s="39"/>
      <c r="D268" s="39"/>
      <c r="E268" s="39"/>
    </row>
    <row r="269" spans="3:5" s="38" customFormat="1">
      <c r="C269" s="39"/>
      <c r="D269" s="39"/>
      <c r="E269" s="39"/>
    </row>
    <row r="270" spans="3:5" s="38" customFormat="1">
      <c r="C270" s="39"/>
      <c r="D270" s="39"/>
      <c r="E270" s="39"/>
    </row>
    <row r="271" spans="3:5" s="38" customFormat="1">
      <c r="C271" s="39"/>
      <c r="D271" s="39"/>
      <c r="E271" s="39"/>
    </row>
    <row r="272" spans="3:5" s="38" customFormat="1">
      <c r="C272" s="39"/>
      <c r="D272" s="39"/>
      <c r="E272" s="39"/>
    </row>
    <row r="273" spans="3:5" s="38" customFormat="1">
      <c r="C273" s="39"/>
      <c r="D273" s="39"/>
      <c r="E273" s="39"/>
    </row>
    <row r="274" spans="3:5" s="38" customFormat="1">
      <c r="C274" s="39"/>
      <c r="D274" s="39"/>
      <c r="E274" s="39"/>
    </row>
    <row r="275" spans="3:5" s="38" customFormat="1">
      <c r="C275" s="39"/>
      <c r="D275" s="39"/>
      <c r="E275" s="39"/>
    </row>
    <row r="276" spans="3:5" s="38" customFormat="1">
      <c r="C276" s="39"/>
      <c r="D276" s="39"/>
      <c r="E276" s="39"/>
    </row>
    <row r="277" spans="3:5" s="38" customFormat="1">
      <c r="C277" s="39"/>
      <c r="D277" s="39"/>
      <c r="E277" s="39"/>
    </row>
    <row r="278" spans="3:5" s="38" customFormat="1">
      <c r="C278" s="39"/>
      <c r="D278" s="39"/>
      <c r="E278" s="39"/>
    </row>
    <row r="279" spans="3:5" s="38" customFormat="1">
      <c r="C279" s="39"/>
      <c r="D279" s="39"/>
      <c r="E279" s="39"/>
    </row>
    <row r="280" spans="3:5" s="38" customFormat="1">
      <c r="C280" s="39"/>
      <c r="D280" s="39"/>
      <c r="E280" s="39"/>
    </row>
    <row r="281" spans="3:5" s="38" customFormat="1">
      <c r="C281" s="39"/>
      <c r="D281" s="39"/>
      <c r="E281" s="39"/>
    </row>
    <row r="282" spans="3:5" s="38" customFormat="1">
      <c r="C282" s="39"/>
      <c r="D282" s="39"/>
      <c r="E282" s="39"/>
    </row>
    <row r="283" spans="3:5" s="38" customFormat="1">
      <c r="C283" s="39"/>
      <c r="D283" s="39"/>
      <c r="E283" s="39"/>
    </row>
    <row r="284" spans="3:5" s="38" customFormat="1">
      <c r="C284" s="39"/>
      <c r="D284" s="39"/>
      <c r="E284" s="39"/>
    </row>
    <row r="285" spans="3:5" s="38" customFormat="1">
      <c r="C285" s="39"/>
      <c r="D285" s="39"/>
      <c r="E285" s="39"/>
    </row>
    <row r="286" spans="3:5" s="38" customFormat="1">
      <c r="C286" s="39"/>
      <c r="D286" s="39"/>
      <c r="E286" s="39"/>
    </row>
    <row r="287" spans="3:5" s="38" customFormat="1">
      <c r="C287" s="39"/>
      <c r="D287" s="39"/>
      <c r="E287" s="39"/>
    </row>
    <row r="288" spans="3:5" s="38" customFormat="1">
      <c r="C288" s="39"/>
      <c r="D288" s="39"/>
      <c r="E288" s="39"/>
    </row>
    <row r="289" spans="3:5" s="38" customFormat="1">
      <c r="C289" s="39"/>
      <c r="D289" s="39"/>
      <c r="E289" s="39"/>
    </row>
    <row r="290" spans="3:5" s="38" customFormat="1">
      <c r="C290" s="39"/>
      <c r="D290" s="39"/>
      <c r="E290" s="39"/>
    </row>
    <row r="291" spans="3:5" s="38" customFormat="1">
      <c r="C291" s="39"/>
      <c r="D291" s="39"/>
      <c r="E291" s="39"/>
    </row>
    <row r="292" spans="3:5" s="38" customFormat="1">
      <c r="C292" s="39"/>
      <c r="D292" s="39"/>
      <c r="E292" s="39"/>
    </row>
    <row r="293" spans="3:5" s="38" customFormat="1">
      <c r="C293" s="39"/>
      <c r="D293" s="39"/>
      <c r="E293" s="39"/>
    </row>
    <row r="294" spans="3:5" s="38" customFormat="1">
      <c r="C294" s="39"/>
      <c r="D294" s="39"/>
      <c r="E294" s="39"/>
    </row>
    <row r="295" spans="3:5" s="38" customFormat="1">
      <c r="C295" s="39"/>
      <c r="D295" s="39"/>
      <c r="E295" s="39"/>
    </row>
    <row r="296" spans="3:5" s="38" customFormat="1">
      <c r="C296" s="39"/>
      <c r="D296" s="39"/>
      <c r="E296" s="39"/>
    </row>
    <row r="297" spans="3:5" s="38" customFormat="1">
      <c r="C297" s="39"/>
      <c r="D297" s="39"/>
      <c r="E297" s="39"/>
    </row>
    <row r="298" spans="3:5" s="38" customFormat="1">
      <c r="C298" s="39"/>
      <c r="D298" s="39"/>
      <c r="E298" s="39"/>
    </row>
    <row r="299" spans="3:5" s="38" customFormat="1">
      <c r="C299" s="39"/>
      <c r="D299" s="39"/>
      <c r="E299" s="39"/>
    </row>
    <row r="300" spans="3:5" s="38" customFormat="1">
      <c r="C300" s="39"/>
      <c r="D300" s="39"/>
      <c r="E300" s="39"/>
    </row>
    <row r="301" spans="3:5" s="38" customFormat="1">
      <c r="C301" s="39"/>
      <c r="D301" s="39"/>
      <c r="E301" s="39"/>
    </row>
    <row r="302" spans="3:5" s="38" customFormat="1">
      <c r="C302" s="39"/>
      <c r="D302" s="39"/>
      <c r="E302" s="39"/>
    </row>
    <row r="303" spans="3:5" s="38" customFormat="1">
      <c r="C303" s="39"/>
      <c r="D303" s="39"/>
      <c r="E303" s="39"/>
    </row>
    <row r="304" spans="3:5" s="38" customFormat="1">
      <c r="C304" s="39"/>
      <c r="D304" s="39"/>
      <c r="E304" s="39"/>
    </row>
    <row r="305" spans="3:5" s="38" customFormat="1">
      <c r="C305" s="39"/>
      <c r="D305" s="39"/>
      <c r="E305" s="39"/>
    </row>
    <row r="306" spans="3:5" s="38" customFormat="1">
      <c r="C306" s="39"/>
      <c r="D306" s="39"/>
      <c r="E306" s="39"/>
    </row>
    <row r="307" spans="3:5" s="38" customFormat="1">
      <c r="C307" s="39"/>
      <c r="D307" s="39"/>
      <c r="E307" s="39"/>
    </row>
    <row r="308" spans="3:5" s="38" customFormat="1">
      <c r="C308" s="39"/>
      <c r="D308" s="39"/>
      <c r="E308" s="39"/>
    </row>
    <row r="309" spans="3:5" s="38" customFormat="1">
      <c r="C309" s="39"/>
      <c r="D309" s="39"/>
      <c r="E309" s="39"/>
    </row>
    <row r="310" spans="3:5" s="38" customFormat="1">
      <c r="C310" s="39"/>
      <c r="D310" s="39"/>
      <c r="E310" s="39"/>
    </row>
    <row r="311" spans="3:5" s="38" customFormat="1">
      <c r="C311" s="39"/>
      <c r="D311" s="39"/>
      <c r="E311" s="39"/>
    </row>
    <row r="312" spans="3:5" s="38" customFormat="1">
      <c r="C312" s="39"/>
      <c r="D312" s="39"/>
      <c r="E312" s="39"/>
    </row>
    <row r="313" spans="3:5" s="38" customFormat="1">
      <c r="C313" s="39"/>
      <c r="D313" s="39"/>
      <c r="E313" s="39"/>
    </row>
    <row r="314" spans="3:5" s="38" customFormat="1">
      <c r="C314" s="39"/>
      <c r="D314" s="39"/>
      <c r="E314" s="39"/>
    </row>
    <row r="315" spans="3:5" s="38" customFormat="1">
      <c r="C315" s="39"/>
      <c r="D315" s="39"/>
      <c r="E315" s="39"/>
    </row>
    <row r="316" spans="3:5" s="38" customFormat="1">
      <c r="C316" s="39"/>
      <c r="D316" s="39"/>
      <c r="E316" s="39"/>
    </row>
    <row r="317" spans="3:5" s="38" customFormat="1">
      <c r="C317" s="39"/>
      <c r="D317" s="39"/>
      <c r="E317" s="39"/>
    </row>
    <row r="318" spans="3:5" s="38" customFormat="1">
      <c r="C318" s="39"/>
      <c r="D318" s="39"/>
      <c r="E318" s="39"/>
    </row>
    <row r="319" spans="3:5" s="38" customFormat="1">
      <c r="C319" s="39"/>
      <c r="D319" s="39"/>
      <c r="E319" s="39"/>
    </row>
    <row r="320" spans="3:5" s="38" customFormat="1">
      <c r="C320" s="39"/>
      <c r="D320" s="39"/>
      <c r="E320" s="39"/>
    </row>
    <row r="321" spans="3:5" s="38" customFormat="1">
      <c r="C321" s="39"/>
      <c r="D321" s="39"/>
      <c r="E321" s="39"/>
    </row>
    <row r="322" spans="3:5" s="38" customFormat="1">
      <c r="C322" s="39"/>
      <c r="D322" s="39"/>
      <c r="E322" s="39"/>
    </row>
    <row r="323" spans="3:5" s="38" customFormat="1">
      <c r="C323" s="39"/>
      <c r="D323" s="39"/>
      <c r="E323" s="39"/>
    </row>
    <row r="324" spans="3:5" s="38" customFormat="1">
      <c r="C324" s="39"/>
      <c r="D324" s="39"/>
      <c r="E324" s="39"/>
    </row>
    <row r="325" spans="3:5" s="38" customFormat="1">
      <c r="C325" s="39"/>
      <c r="D325" s="39"/>
      <c r="E325" s="39"/>
    </row>
    <row r="326" spans="3:5" s="38" customFormat="1">
      <c r="C326" s="39"/>
      <c r="D326" s="39"/>
      <c r="E326" s="39"/>
    </row>
    <row r="327" spans="3:5" s="38" customFormat="1">
      <c r="C327" s="39"/>
      <c r="D327" s="39"/>
      <c r="E327" s="39"/>
    </row>
    <row r="328" spans="3:5" s="38" customFormat="1">
      <c r="C328" s="39"/>
      <c r="D328" s="39"/>
      <c r="E328" s="39"/>
    </row>
    <row r="329" spans="3:5" s="38" customFormat="1">
      <c r="C329" s="39"/>
      <c r="D329" s="39"/>
      <c r="E329" s="39"/>
    </row>
    <row r="330" spans="3:5" s="38" customFormat="1">
      <c r="C330" s="39"/>
      <c r="D330" s="39"/>
      <c r="E330" s="39"/>
    </row>
    <row r="331" spans="3:5" s="38" customFormat="1">
      <c r="C331" s="39"/>
      <c r="D331" s="39"/>
      <c r="E331" s="39"/>
    </row>
    <row r="332" spans="3:5" s="38" customFormat="1">
      <c r="C332" s="39"/>
      <c r="D332" s="39"/>
      <c r="E332" s="39"/>
    </row>
    <row r="333" spans="3:5" s="38" customFormat="1">
      <c r="C333" s="39"/>
      <c r="D333" s="39"/>
      <c r="E333" s="39"/>
    </row>
    <row r="334" spans="3:5" s="38" customFormat="1">
      <c r="C334" s="39"/>
      <c r="D334" s="39"/>
      <c r="E334" s="39"/>
    </row>
    <row r="335" spans="3:5" s="38" customFormat="1">
      <c r="C335" s="39"/>
      <c r="D335" s="39"/>
      <c r="E335" s="39"/>
    </row>
    <row r="336" spans="3:5" s="38" customFormat="1">
      <c r="C336" s="39"/>
      <c r="D336" s="39"/>
      <c r="E336" s="39"/>
    </row>
    <row r="337" spans="3:5" s="38" customFormat="1">
      <c r="C337" s="39"/>
      <c r="D337" s="39"/>
      <c r="E337" s="39"/>
    </row>
    <row r="338" spans="3:5" s="38" customFormat="1">
      <c r="C338" s="39"/>
      <c r="D338" s="39"/>
      <c r="E338" s="39"/>
    </row>
    <row r="339" spans="3:5" s="38" customFormat="1">
      <c r="C339" s="39"/>
      <c r="D339" s="39"/>
      <c r="E339" s="39"/>
    </row>
    <row r="340" spans="3:5" s="38" customFormat="1">
      <c r="C340" s="39"/>
      <c r="D340" s="39"/>
      <c r="E340" s="39"/>
    </row>
    <row r="341" spans="3:5" s="38" customFormat="1">
      <c r="C341" s="39"/>
      <c r="D341" s="39"/>
      <c r="E341" s="39"/>
    </row>
  </sheetData>
  <mergeCells count="27">
    <mergeCell ref="A4:P4"/>
    <mergeCell ref="A5:P5"/>
    <mergeCell ref="A51:B51"/>
    <mergeCell ref="G51:H51"/>
    <mergeCell ref="A48:B48"/>
    <mergeCell ref="D48:E48"/>
    <mergeCell ref="G48:H48"/>
    <mergeCell ref="N48:O48"/>
    <mergeCell ref="I48:M48"/>
    <mergeCell ref="F17:K17"/>
    <mergeCell ref="C46:K46"/>
    <mergeCell ref="C45:K45"/>
    <mergeCell ref="C44:K44"/>
    <mergeCell ref="L17:P17"/>
    <mergeCell ref="A17:A18"/>
    <mergeCell ref="B17:B18"/>
    <mergeCell ref="C17:C18"/>
    <mergeCell ref="D17:D18"/>
    <mergeCell ref="E17:E18"/>
    <mergeCell ref="A14:P14"/>
    <mergeCell ref="C15:N15"/>
    <mergeCell ref="A13:P13"/>
    <mergeCell ref="A11:B11"/>
    <mergeCell ref="C7:P7"/>
    <mergeCell ref="C8:P8"/>
    <mergeCell ref="C10:P10"/>
    <mergeCell ref="C9:P9"/>
  </mergeCells>
  <pageMargins left="0.48" right="0.43307086614173229" top="0.74803149606299213" bottom="0.6692913385826772" header="0.51181102362204722" footer="0.43307086614173229"/>
  <pageSetup paperSize="9" scale="59" orientation="landscape" r:id="rId1"/>
  <headerFooter alignWithMargins="0">
    <oddFooter>&amp;R&amp;P lapa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8"/>
  <sheetViews>
    <sheetView view="pageBreakPreview" topLeftCell="A7" zoomScaleNormal="100" zoomScaleSheetLayoutView="100" workbookViewId="0">
      <selection activeCell="C8" sqref="C8:P8"/>
    </sheetView>
  </sheetViews>
  <sheetFormatPr defaultRowHeight="12.75"/>
  <cols>
    <col min="1" max="1" width="4.140625" style="40" customWidth="1"/>
    <col min="2" max="2" width="12.85546875" style="56" customWidth="1"/>
    <col min="3" max="3" width="40" style="66" customWidth="1"/>
    <col min="4" max="4" width="5.85546875" style="66" bestFit="1" customWidth="1"/>
    <col min="5" max="5" width="7.85546875" style="66" customWidth="1"/>
    <col min="6" max="6" width="5.7109375" style="56" bestFit="1" customWidth="1"/>
    <col min="7" max="7" width="5.7109375" style="40" bestFit="1" customWidth="1"/>
    <col min="8" max="8" width="7.28515625" style="40" customWidth="1"/>
    <col min="9" max="9" width="6.7109375" style="40" bestFit="1" customWidth="1"/>
    <col min="10" max="10" width="7" style="40" bestFit="1" customWidth="1"/>
    <col min="11" max="11" width="7" style="40" customWidth="1"/>
    <col min="12" max="16" width="8.42578125" style="40" customWidth="1"/>
    <col min="17" max="16384" width="9.140625" style="40"/>
  </cols>
  <sheetData>
    <row r="1" spans="1:16">
      <c r="B1" s="38"/>
      <c r="C1" s="39"/>
      <c r="D1" s="39"/>
      <c r="E1" s="39"/>
      <c r="F1" s="38"/>
      <c r="P1" s="112" t="s">
        <v>210</v>
      </c>
    </row>
    <row r="2" spans="1:16">
      <c r="B2" s="38"/>
      <c r="C2" s="39"/>
      <c r="D2" s="39"/>
      <c r="E2" s="39"/>
      <c r="F2" s="38"/>
      <c r="P2" s="112" t="s">
        <v>282</v>
      </c>
    </row>
    <row r="3" spans="1:16">
      <c r="B3" s="38"/>
      <c r="C3" s="39"/>
      <c r="D3" s="39"/>
      <c r="E3" s="39"/>
      <c r="F3" s="38"/>
      <c r="P3" s="112" t="s">
        <v>211</v>
      </c>
    </row>
    <row r="4" spans="1:16" ht="15.75">
      <c r="A4" s="386" t="s">
        <v>212</v>
      </c>
      <c r="B4" s="386"/>
      <c r="C4" s="386"/>
      <c r="D4" s="386"/>
      <c r="E4" s="386"/>
      <c r="F4" s="386"/>
      <c r="G4" s="386"/>
      <c r="H4" s="386"/>
      <c r="I4" s="386"/>
      <c r="J4" s="386"/>
      <c r="K4" s="386"/>
      <c r="L4" s="386"/>
      <c r="M4" s="386"/>
      <c r="N4" s="386"/>
      <c r="O4" s="386"/>
      <c r="P4" s="386"/>
    </row>
    <row r="5" spans="1:16" ht="14.25">
      <c r="A5" s="387" t="s">
        <v>213</v>
      </c>
      <c r="B5" s="387"/>
      <c r="C5" s="387"/>
      <c r="D5" s="387"/>
      <c r="E5" s="387"/>
      <c r="F5" s="387"/>
      <c r="G5" s="387"/>
      <c r="H5" s="387"/>
      <c r="I5" s="387"/>
      <c r="J5" s="387"/>
      <c r="K5" s="387"/>
      <c r="L5" s="387"/>
      <c r="M5" s="387"/>
      <c r="N5" s="387"/>
      <c r="O5" s="387"/>
      <c r="P5" s="387"/>
    </row>
    <row r="6" spans="1:16" ht="14.25">
      <c r="A6" s="113"/>
      <c r="B6" s="113"/>
      <c r="C6" s="113"/>
      <c r="D6" s="113"/>
      <c r="E6" s="113"/>
      <c r="F6" s="113"/>
      <c r="G6" s="113"/>
      <c r="H6" s="113"/>
      <c r="I6" s="113"/>
      <c r="J6" s="113"/>
      <c r="K6" s="113"/>
      <c r="L6" s="113"/>
      <c r="M6" s="113"/>
      <c r="N6" s="113"/>
      <c r="O6" s="113"/>
      <c r="P6" s="113"/>
    </row>
    <row r="7" spans="1:16" ht="4.5" customHeight="1">
      <c r="A7" s="114" t="s">
        <v>214</v>
      </c>
      <c r="B7" s="115"/>
      <c r="C7" s="388"/>
      <c r="D7" s="388"/>
      <c r="E7" s="388"/>
      <c r="F7" s="388"/>
      <c r="G7" s="388"/>
      <c r="H7" s="388"/>
      <c r="I7" s="388"/>
      <c r="J7" s="388"/>
      <c r="K7" s="388"/>
      <c r="L7" s="388"/>
      <c r="M7" s="388"/>
      <c r="N7" s="388"/>
      <c r="O7" s="388"/>
      <c r="P7" s="388"/>
    </row>
    <row r="8" spans="1:16" ht="15" customHeight="1">
      <c r="A8" s="116" t="s">
        <v>215</v>
      </c>
      <c r="B8" s="117"/>
      <c r="C8" s="388" t="s">
        <v>279</v>
      </c>
      <c r="D8" s="388"/>
      <c r="E8" s="388"/>
      <c r="F8" s="388"/>
      <c r="G8" s="388"/>
      <c r="H8" s="388"/>
      <c r="I8" s="388"/>
      <c r="J8" s="388"/>
      <c r="K8" s="388"/>
      <c r="L8" s="388"/>
      <c r="M8" s="388"/>
      <c r="N8" s="388"/>
      <c r="O8" s="388"/>
      <c r="P8" s="388"/>
    </row>
    <row r="9" spans="1:16" ht="15">
      <c r="A9" s="116" t="s">
        <v>216</v>
      </c>
      <c r="B9" s="117"/>
      <c r="C9" s="404" t="s">
        <v>280</v>
      </c>
      <c r="D9" s="404"/>
      <c r="E9" s="404"/>
      <c r="F9" s="404"/>
      <c r="G9" s="404"/>
      <c r="H9" s="404"/>
      <c r="I9" s="404"/>
      <c r="J9" s="404"/>
      <c r="K9" s="404"/>
      <c r="L9" s="404"/>
      <c r="M9" s="404"/>
      <c r="N9" s="404"/>
      <c r="O9" s="404"/>
      <c r="P9" s="404"/>
    </row>
    <row r="10" spans="1:16" ht="15" customHeight="1">
      <c r="A10" s="116" t="s">
        <v>217</v>
      </c>
      <c r="B10" s="133"/>
      <c r="C10" s="403" t="s">
        <v>218</v>
      </c>
      <c r="D10" s="403"/>
      <c r="E10" s="403"/>
      <c r="F10" s="403"/>
      <c r="G10" s="403"/>
      <c r="H10" s="403"/>
      <c r="I10" s="403"/>
      <c r="J10" s="403"/>
      <c r="K10" s="403"/>
      <c r="L10" s="403"/>
      <c r="M10" s="403"/>
      <c r="N10" s="403"/>
      <c r="O10" s="403"/>
      <c r="P10" s="403"/>
    </row>
    <row r="11" spans="1:16" ht="29.25" customHeight="1">
      <c r="A11" s="392" t="s">
        <v>219</v>
      </c>
      <c r="B11" s="392"/>
      <c r="C11" s="155"/>
      <c r="D11" s="151"/>
      <c r="E11" s="152"/>
      <c r="F11" s="152"/>
      <c r="G11" s="152"/>
      <c r="H11" s="153"/>
      <c r="I11" s="153"/>
      <c r="J11" s="154"/>
      <c r="K11" s="113"/>
      <c r="L11" s="113"/>
      <c r="M11" s="113"/>
      <c r="N11" s="113"/>
      <c r="O11" s="113"/>
      <c r="P11" s="113"/>
    </row>
    <row r="12" spans="1:16" s="38" customFormat="1" ht="11.25" customHeight="1">
      <c r="C12" s="39"/>
      <c r="D12" s="39"/>
      <c r="E12" s="39"/>
      <c r="L12" s="436"/>
      <c r="M12" s="436"/>
      <c r="N12" s="436"/>
      <c r="O12" s="436"/>
      <c r="P12" s="436"/>
    </row>
    <row r="13" spans="1:16" s="38" customFormat="1" ht="12.75" customHeight="1">
      <c r="A13" s="430" t="s">
        <v>265</v>
      </c>
      <c r="B13" s="430"/>
      <c r="C13" s="430"/>
      <c r="D13" s="430"/>
      <c r="E13" s="430"/>
      <c r="F13" s="430"/>
      <c r="G13" s="430"/>
      <c r="H13" s="430"/>
      <c r="I13" s="430"/>
      <c r="J13" s="430"/>
      <c r="K13" s="430"/>
      <c r="L13" s="430"/>
      <c r="M13" s="430"/>
      <c r="N13" s="430"/>
      <c r="O13" s="430"/>
      <c r="P13" s="430"/>
    </row>
    <row r="14" spans="1:16" s="38" customFormat="1" ht="12.75" customHeight="1">
      <c r="A14" s="430" t="s">
        <v>45</v>
      </c>
      <c r="B14" s="430"/>
      <c r="C14" s="430"/>
      <c r="D14" s="430"/>
      <c r="E14" s="430"/>
      <c r="F14" s="430"/>
      <c r="G14" s="430"/>
      <c r="H14" s="430"/>
      <c r="I14" s="430"/>
      <c r="J14" s="430"/>
      <c r="K14" s="430"/>
      <c r="L14" s="430"/>
      <c r="M14" s="430"/>
      <c r="N14" s="430"/>
      <c r="O14" s="430"/>
      <c r="P14" s="430"/>
    </row>
    <row r="15" spans="1:16" s="38" customFormat="1">
      <c r="C15" s="435" t="s">
        <v>9</v>
      </c>
      <c r="D15" s="435"/>
      <c r="E15" s="435"/>
      <c r="F15" s="435"/>
      <c r="G15" s="435"/>
      <c r="H15" s="435"/>
      <c r="I15" s="435"/>
      <c r="J15" s="435"/>
      <c r="K15" s="435"/>
      <c r="L15" s="435"/>
      <c r="M15" s="435"/>
      <c r="N15" s="435"/>
    </row>
    <row r="16" spans="1:16" ht="13.5" thickBot="1">
      <c r="B16" s="40"/>
      <c r="C16" s="40"/>
      <c r="D16" s="40"/>
      <c r="E16" s="40"/>
      <c r="F16" s="40"/>
      <c r="I16" s="42"/>
      <c r="J16" s="42"/>
      <c r="K16" s="42"/>
      <c r="L16" s="41"/>
      <c r="M16" s="41"/>
      <c r="N16" s="41"/>
      <c r="O16" s="43"/>
      <c r="P16" s="43"/>
    </row>
    <row r="17" spans="1:16" s="11" customFormat="1" ht="13.5" thickBot="1">
      <c r="A17" s="433" t="s">
        <v>0</v>
      </c>
      <c r="B17" s="433" t="s">
        <v>18</v>
      </c>
      <c r="C17" s="431" t="s">
        <v>19</v>
      </c>
      <c r="D17" s="433" t="s">
        <v>20</v>
      </c>
      <c r="E17" s="433" t="s">
        <v>21</v>
      </c>
      <c r="F17" s="455" t="s">
        <v>22</v>
      </c>
      <c r="G17" s="455"/>
      <c r="H17" s="455"/>
      <c r="I17" s="455"/>
      <c r="J17" s="455"/>
      <c r="K17" s="455"/>
      <c r="L17" s="455" t="s">
        <v>23</v>
      </c>
      <c r="M17" s="455"/>
      <c r="N17" s="455"/>
      <c r="O17" s="455"/>
      <c r="P17" s="455"/>
    </row>
    <row r="18" spans="1:16" s="11" customFormat="1" ht="59.25" customHeight="1" thickBot="1">
      <c r="A18" s="434"/>
      <c r="B18" s="434"/>
      <c r="C18" s="432"/>
      <c r="D18" s="434"/>
      <c r="E18" s="434"/>
      <c r="F18" s="12" t="s">
        <v>24</v>
      </c>
      <c r="G18" s="13" t="s">
        <v>33</v>
      </c>
      <c r="H18" s="13" t="s">
        <v>34</v>
      </c>
      <c r="I18" s="13" t="s">
        <v>35</v>
      </c>
      <c r="J18" s="13" t="s">
        <v>36</v>
      </c>
      <c r="K18" s="12" t="s">
        <v>37</v>
      </c>
      <c r="L18" s="13" t="s">
        <v>25</v>
      </c>
      <c r="M18" s="13" t="s">
        <v>34</v>
      </c>
      <c r="N18" s="13" t="s">
        <v>35</v>
      </c>
      <c r="O18" s="13" t="s">
        <v>36</v>
      </c>
      <c r="P18" s="13" t="s">
        <v>38</v>
      </c>
    </row>
    <row r="19" spans="1:16" s="11" customFormat="1" ht="13.5" thickBot="1">
      <c r="A19" s="14" t="s">
        <v>26</v>
      </c>
      <c r="B19" s="15" t="s">
        <v>27</v>
      </c>
      <c r="C19" s="16">
        <v>3</v>
      </c>
      <c r="D19" s="17">
        <v>4</v>
      </c>
      <c r="E19" s="16">
        <v>5</v>
      </c>
      <c r="F19" s="17">
        <v>6</v>
      </c>
      <c r="G19" s="16">
        <v>7</v>
      </c>
      <c r="H19" s="16">
        <v>8</v>
      </c>
      <c r="I19" s="17">
        <v>9</v>
      </c>
      <c r="J19" s="17">
        <v>10</v>
      </c>
      <c r="K19" s="16">
        <v>11</v>
      </c>
      <c r="L19" s="16">
        <v>12</v>
      </c>
      <c r="M19" s="16">
        <v>13</v>
      </c>
      <c r="N19" s="17">
        <v>14</v>
      </c>
      <c r="O19" s="17">
        <v>15</v>
      </c>
      <c r="P19" s="18">
        <v>16</v>
      </c>
    </row>
    <row r="20" spans="1:16" s="282" customFormat="1">
      <c r="A20" s="277"/>
      <c r="B20" s="278"/>
      <c r="C20" s="96" t="s">
        <v>55</v>
      </c>
      <c r="D20" s="46"/>
      <c r="E20" s="279"/>
      <c r="F20" s="280"/>
      <c r="G20" s="280"/>
      <c r="H20" s="280"/>
      <c r="I20" s="280"/>
      <c r="J20" s="280"/>
      <c r="K20" s="280"/>
      <c r="L20" s="280"/>
      <c r="M20" s="280"/>
      <c r="N20" s="280"/>
      <c r="O20" s="280"/>
      <c r="P20" s="281"/>
    </row>
    <row r="21" spans="1:16" s="289" customFormat="1">
      <c r="A21" s="283">
        <v>1</v>
      </c>
      <c r="B21" s="284" t="s">
        <v>46</v>
      </c>
      <c r="C21" s="275" t="s">
        <v>56</v>
      </c>
      <c r="D21" s="284" t="s">
        <v>53</v>
      </c>
      <c r="E21" s="25">
        <v>6.3</v>
      </c>
      <c r="F21" s="285"/>
      <c r="G21" s="286"/>
      <c r="H21" s="287"/>
      <c r="I21" s="286"/>
      <c r="J21" s="286"/>
      <c r="K21" s="286"/>
      <c r="L21" s="286"/>
      <c r="M21" s="286"/>
      <c r="N21" s="286"/>
      <c r="O21" s="286"/>
      <c r="P21" s="288"/>
    </row>
    <row r="22" spans="1:16" s="289" customFormat="1">
      <c r="A22" s="283">
        <v>2</v>
      </c>
      <c r="B22" s="284" t="s">
        <v>46</v>
      </c>
      <c r="C22" s="275" t="s">
        <v>58</v>
      </c>
      <c r="D22" s="284" t="s">
        <v>53</v>
      </c>
      <c r="E22" s="25">
        <v>10.8</v>
      </c>
      <c r="F22" s="285"/>
      <c r="G22" s="286"/>
      <c r="H22" s="287"/>
      <c r="I22" s="286"/>
      <c r="J22" s="286"/>
      <c r="K22" s="286"/>
      <c r="L22" s="286"/>
      <c r="M22" s="286"/>
      <c r="N22" s="286"/>
      <c r="O22" s="286"/>
      <c r="P22" s="288"/>
    </row>
    <row r="23" spans="1:16" s="289" customFormat="1">
      <c r="A23" s="283">
        <v>3</v>
      </c>
      <c r="B23" s="284" t="s">
        <v>46</v>
      </c>
      <c r="C23" s="227" t="s">
        <v>143</v>
      </c>
      <c r="D23" s="284" t="s">
        <v>54</v>
      </c>
      <c r="E23" s="25">
        <v>1</v>
      </c>
      <c r="F23" s="285"/>
      <c r="G23" s="286"/>
      <c r="H23" s="287"/>
      <c r="I23" s="286"/>
      <c r="J23" s="286"/>
      <c r="K23" s="286"/>
      <c r="L23" s="286"/>
      <c r="M23" s="286"/>
      <c r="N23" s="286"/>
      <c r="O23" s="286"/>
      <c r="P23" s="288"/>
    </row>
    <row r="24" spans="1:16" s="289" customFormat="1" ht="25.5">
      <c r="A24" s="283">
        <v>4</v>
      </c>
      <c r="B24" s="284" t="s">
        <v>46</v>
      </c>
      <c r="C24" s="227" t="s">
        <v>155</v>
      </c>
      <c r="D24" s="284" t="s">
        <v>54</v>
      </c>
      <c r="E24" s="25">
        <v>1</v>
      </c>
      <c r="F24" s="285"/>
      <c r="G24" s="286"/>
      <c r="H24" s="287"/>
      <c r="I24" s="286"/>
      <c r="J24" s="286"/>
      <c r="K24" s="286"/>
      <c r="L24" s="286"/>
      <c r="M24" s="286"/>
      <c r="N24" s="286"/>
      <c r="O24" s="286"/>
      <c r="P24" s="288"/>
    </row>
    <row r="25" spans="1:16" s="289" customFormat="1" ht="25.5">
      <c r="A25" s="283">
        <v>5</v>
      </c>
      <c r="B25" s="284" t="s">
        <v>46</v>
      </c>
      <c r="C25" s="227" t="s">
        <v>283</v>
      </c>
      <c r="D25" s="284" t="s">
        <v>54</v>
      </c>
      <c r="E25" s="25">
        <v>1</v>
      </c>
      <c r="F25" s="285"/>
      <c r="G25" s="286"/>
      <c r="H25" s="287"/>
      <c r="I25" s="286"/>
      <c r="J25" s="286"/>
      <c r="K25" s="286"/>
      <c r="L25" s="286"/>
      <c r="M25" s="286"/>
      <c r="N25" s="286"/>
      <c r="O25" s="286"/>
      <c r="P25" s="288"/>
    </row>
    <row r="26" spans="1:16" s="289" customFormat="1">
      <c r="A26" s="283">
        <v>6</v>
      </c>
      <c r="B26" s="284" t="s">
        <v>46</v>
      </c>
      <c r="C26" s="276" t="s">
        <v>48</v>
      </c>
      <c r="D26" s="284" t="s">
        <v>44</v>
      </c>
      <c r="E26" s="25">
        <v>1</v>
      </c>
      <c r="F26" s="285"/>
      <c r="G26" s="286"/>
      <c r="H26" s="287"/>
      <c r="I26" s="286"/>
      <c r="J26" s="286"/>
      <c r="K26" s="286"/>
      <c r="L26" s="286"/>
      <c r="M26" s="286"/>
      <c r="N26" s="286"/>
      <c r="O26" s="286"/>
      <c r="P26" s="288"/>
    </row>
    <row r="27" spans="1:16" s="282" customFormat="1">
      <c r="A27" s="283">
        <v>7</v>
      </c>
      <c r="B27" s="284" t="s">
        <v>47</v>
      </c>
      <c r="C27" s="276" t="s">
        <v>49</v>
      </c>
      <c r="D27" s="284" t="s">
        <v>44</v>
      </c>
      <c r="E27" s="25">
        <v>1</v>
      </c>
      <c r="F27" s="290"/>
      <c r="G27" s="290"/>
      <c r="H27" s="290"/>
      <c r="I27" s="290"/>
      <c r="J27" s="290"/>
      <c r="K27" s="290"/>
      <c r="L27" s="290"/>
      <c r="M27" s="290"/>
      <c r="N27" s="290"/>
      <c r="O27" s="291"/>
      <c r="P27" s="292"/>
    </row>
    <row r="28" spans="1:16" s="289" customFormat="1">
      <c r="A28" s="293"/>
      <c r="B28" s="66"/>
      <c r="C28" s="101" t="s">
        <v>204</v>
      </c>
      <c r="D28" s="102"/>
      <c r="E28" s="294"/>
      <c r="F28" s="285"/>
      <c r="G28" s="286"/>
      <c r="H28" s="287"/>
      <c r="I28" s="286"/>
      <c r="J28" s="286"/>
      <c r="K28" s="286"/>
      <c r="L28" s="286"/>
      <c r="M28" s="286"/>
      <c r="N28" s="286"/>
      <c r="O28" s="286"/>
      <c r="P28" s="288"/>
    </row>
    <row r="29" spans="1:16" s="289" customFormat="1" ht="51">
      <c r="A29" s="283">
        <v>1</v>
      </c>
      <c r="B29" s="284" t="s">
        <v>46</v>
      </c>
      <c r="C29" s="227" t="s">
        <v>284</v>
      </c>
      <c r="D29" s="284" t="s">
        <v>44</v>
      </c>
      <c r="E29" s="25">
        <v>1</v>
      </c>
      <c r="F29" s="285"/>
      <c r="G29" s="286"/>
      <c r="H29" s="287"/>
      <c r="I29" s="286"/>
      <c r="J29" s="286"/>
      <c r="K29" s="286"/>
      <c r="L29" s="286"/>
      <c r="M29" s="286"/>
      <c r="N29" s="286"/>
      <c r="O29" s="286"/>
      <c r="P29" s="288"/>
    </row>
    <row r="30" spans="1:16" s="289" customFormat="1">
      <c r="A30" s="283">
        <v>2</v>
      </c>
      <c r="B30" s="284" t="s">
        <v>46</v>
      </c>
      <c r="C30" s="275" t="s">
        <v>56</v>
      </c>
      <c r="D30" s="284" t="s">
        <v>53</v>
      </c>
      <c r="E30" s="25">
        <v>6.3</v>
      </c>
      <c r="F30" s="285"/>
      <c r="G30" s="286"/>
      <c r="H30" s="287"/>
      <c r="I30" s="286"/>
      <c r="J30" s="286"/>
      <c r="K30" s="286"/>
      <c r="L30" s="286"/>
      <c r="M30" s="286"/>
      <c r="N30" s="286"/>
      <c r="O30" s="286"/>
      <c r="P30" s="288"/>
    </row>
    <row r="31" spans="1:16" s="289" customFormat="1">
      <c r="A31" s="283">
        <v>3</v>
      </c>
      <c r="B31" s="284" t="s">
        <v>46</v>
      </c>
      <c r="C31" s="275" t="s">
        <v>58</v>
      </c>
      <c r="D31" s="284" t="s">
        <v>53</v>
      </c>
      <c r="E31" s="25">
        <v>10.8</v>
      </c>
      <c r="F31" s="285"/>
      <c r="G31" s="286"/>
      <c r="H31" s="287"/>
      <c r="I31" s="286"/>
      <c r="J31" s="286"/>
      <c r="K31" s="286"/>
      <c r="L31" s="286"/>
      <c r="M31" s="286"/>
      <c r="N31" s="286"/>
      <c r="O31" s="286"/>
      <c r="P31" s="288"/>
    </row>
    <row r="32" spans="1:16" s="289" customFormat="1">
      <c r="A32" s="283">
        <v>4</v>
      </c>
      <c r="B32" s="284" t="s">
        <v>46</v>
      </c>
      <c r="C32" s="227" t="s">
        <v>143</v>
      </c>
      <c r="D32" s="284" t="s">
        <v>54</v>
      </c>
      <c r="E32" s="25">
        <v>2</v>
      </c>
      <c r="F32" s="285"/>
      <c r="G32" s="286"/>
      <c r="H32" s="287"/>
      <c r="I32" s="286"/>
      <c r="J32" s="286"/>
      <c r="K32" s="286"/>
      <c r="L32" s="286"/>
      <c r="M32" s="286"/>
      <c r="N32" s="286"/>
      <c r="O32" s="286"/>
      <c r="P32" s="288"/>
    </row>
    <row r="33" spans="1:16" s="289" customFormat="1" ht="25.5">
      <c r="A33" s="283">
        <v>5</v>
      </c>
      <c r="B33" s="284" t="s">
        <v>46</v>
      </c>
      <c r="C33" s="227" t="s">
        <v>283</v>
      </c>
      <c r="D33" s="284" t="s">
        <v>54</v>
      </c>
      <c r="E33" s="25">
        <v>1</v>
      </c>
      <c r="F33" s="285"/>
      <c r="G33" s="286"/>
      <c r="H33" s="287"/>
      <c r="I33" s="286"/>
      <c r="J33" s="286"/>
      <c r="K33" s="286"/>
      <c r="L33" s="286"/>
      <c r="M33" s="286"/>
      <c r="N33" s="286"/>
      <c r="O33" s="286"/>
      <c r="P33" s="288"/>
    </row>
    <row r="34" spans="1:16" s="289" customFormat="1">
      <c r="A34" s="283">
        <v>6</v>
      </c>
      <c r="B34" s="284" t="s">
        <v>46</v>
      </c>
      <c r="C34" s="276" t="s">
        <v>48</v>
      </c>
      <c r="D34" s="284" t="s">
        <v>44</v>
      </c>
      <c r="E34" s="25">
        <v>1</v>
      </c>
      <c r="F34" s="285"/>
      <c r="G34" s="286"/>
      <c r="H34" s="287"/>
      <c r="I34" s="286"/>
      <c r="J34" s="286"/>
      <c r="K34" s="286"/>
      <c r="L34" s="286"/>
      <c r="M34" s="286"/>
      <c r="N34" s="286"/>
      <c r="O34" s="286"/>
      <c r="P34" s="288"/>
    </row>
    <row r="35" spans="1:16" s="282" customFormat="1">
      <c r="A35" s="283">
        <v>7</v>
      </c>
      <c r="B35" s="284" t="s">
        <v>47</v>
      </c>
      <c r="C35" s="276" t="s">
        <v>49</v>
      </c>
      <c r="D35" s="284" t="s">
        <v>44</v>
      </c>
      <c r="E35" s="25">
        <v>1</v>
      </c>
      <c r="F35" s="290"/>
      <c r="G35" s="290"/>
      <c r="H35" s="290"/>
      <c r="I35" s="290"/>
      <c r="J35" s="290"/>
      <c r="K35" s="290"/>
      <c r="L35" s="290"/>
      <c r="M35" s="290"/>
      <c r="N35" s="290"/>
      <c r="O35" s="291"/>
      <c r="P35" s="292"/>
    </row>
    <row r="36" spans="1:16" s="289" customFormat="1">
      <c r="A36" s="293"/>
      <c r="B36" s="66"/>
      <c r="C36" s="101" t="s">
        <v>57</v>
      </c>
      <c r="D36" s="102"/>
      <c r="E36" s="294"/>
      <c r="F36" s="285"/>
      <c r="G36" s="286"/>
      <c r="H36" s="287"/>
      <c r="I36" s="286"/>
      <c r="J36" s="286"/>
      <c r="K36" s="286"/>
      <c r="L36" s="286"/>
      <c r="M36" s="286"/>
      <c r="N36" s="286"/>
      <c r="O36" s="286"/>
      <c r="P36" s="288"/>
    </row>
    <row r="37" spans="1:16" s="289" customFormat="1">
      <c r="A37" s="283">
        <v>1</v>
      </c>
      <c r="B37" s="284" t="s">
        <v>46</v>
      </c>
      <c r="C37" s="275" t="s">
        <v>56</v>
      </c>
      <c r="D37" s="284" t="s">
        <v>53</v>
      </c>
      <c r="E37" s="25">
        <v>303.60000000000002</v>
      </c>
      <c r="F37" s="285"/>
      <c r="G37" s="286"/>
      <c r="H37" s="287"/>
      <c r="I37" s="286"/>
      <c r="J37" s="286"/>
      <c r="K37" s="286"/>
      <c r="L37" s="286"/>
      <c r="M37" s="286"/>
      <c r="N37" s="286"/>
      <c r="O37" s="286"/>
      <c r="P37" s="288"/>
    </row>
    <row r="38" spans="1:16" s="289" customFormat="1">
      <c r="A38" s="283">
        <v>2</v>
      </c>
      <c r="B38" s="284" t="s">
        <v>46</v>
      </c>
      <c r="C38" s="275" t="s">
        <v>58</v>
      </c>
      <c r="D38" s="284" t="s">
        <v>53</v>
      </c>
      <c r="E38" s="25">
        <v>97.5</v>
      </c>
      <c r="F38" s="285"/>
      <c r="G38" s="286"/>
      <c r="H38" s="287"/>
      <c r="I38" s="286"/>
      <c r="J38" s="286"/>
      <c r="K38" s="286"/>
      <c r="L38" s="286"/>
      <c r="M38" s="286"/>
      <c r="N38" s="286"/>
      <c r="O38" s="286"/>
      <c r="P38" s="288"/>
    </row>
    <row r="39" spans="1:16" s="289" customFormat="1">
      <c r="A39" s="283">
        <v>3</v>
      </c>
      <c r="B39" s="284" t="s">
        <v>46</v>
      </c>
      <c r="C39" s="227" t="s">
        <v>144</v>
      </c>
      <c r="D39" s="284" t="s">
        <v>54</v>
      </c>
      <c r="E39" s="25">
        <v>30</v>
      </c>
      <c r="F39" s="285"/>
      <c r="G39" s="286"/>
      <c r="H39" s="287"/>
      <c r="I39" s="286"/>
      <c r="J39" s="286"/>
      <c r="K39" s="286"/>
      <c r="L39" s="286"/>
      <c r="M39" s="286"/>
      <c r="N39" s="286"/>
      <c r="O39" s="286"/>
      <c r="P39" s="288"/>
    </row>
    <row r="40" spans="1:16" s="289" customFormat="1">
      <c r="A40" s="283">
        <v>4</v>
      </c>
      <c r="B40" s="284" t="s">
        <v>46</v>
      </c>
      <c r="C40" s="227" t="s">
        <v>145</v>
      </c>
      <c r="D40" s="284" t="s">
        <v>54</v>
      </c>
      <c r="E40" s="25">
        <v>24</v>
      </c>
      <c r="F40" s="285"/>
      <c r="G40" s="286"/>
      <c r="H40" s="287"/>
      <c r="I40" s="286"/>
      <c r="J40" s="286"/>
      <c r="K40" s="286"/>
      <c r="L40" s="286"/>
      <c r="M40" s="286"/>
      <c r="N40" s="286"/>
      <c r="O40" s="286"/>
      <c r="P40" s="288"/>
    </row>
    <row r="41" spans="1:16" s="289" customFormat="1">
      <c r="A41" s="283">
        <v>5</v>
      </c>
      <c r="B41" s="284" t="s">
        <v>46</v>
      </c>
      <c r="C41" s="227" t="s">
        <v>146</v>
      </c>
      <c r="D41" s="284" t="s">
        <v>54</v>
      </c>
      <c r="E41" s="25">
        <v>14</v>
      </c>
      <c r="F41" s="285"/>
      <c r="G41" s="286"/>
      <c r="H41" s="287"/>
      <c r="I41" s="286"/>
      <c r="J41" s="286"/>
      <c r="K41" s="286"/>
      <c r="L41" s="286"/>
      <c r="M41" s="286"/>
      <c r="N41" s="286"/>
      <c r="O41" s="286"/>
      <c r="P41" s="288"/>
    </row>
    <row r="42" spans="1:16" s="289" customFormat="1" ht="25.5">
      <c r="A42" s="283">
        <v>6</v>
      </c>
      <c r="B42" s="284" t="s">
        <v>46</v>
      </c>
      <c r="C42" s="227" t="s">
        <v>147</v>
      </c>
      <c r="D42" s="284" t="s">
        <v>31</v>
      </c>
      <c r="E42" s="25">
        <v>190.5</v>
      </c>
      <c r="F42" s="285"/>
      <c r="G42" s="286"/>
      <c r="H42" s="287"/>
      <c r="I42" s="286"/>
      <c r="J42" s="286"/>
      <c r="K42" s="286"/>
      <c r="L42" s="286"/>
      <c r="M42" s="286"/>
      <c r="N42" s="286"/>
      <c r="O42" s="286"/>
      <c r="P42" s="288"/>
    </row>
    <row r="43" spans="1:16" s="289" customFormat="1">
      <c r="A43" s="283">
        <v>7</v>
      </c>
      <c r="B43" s="284" t="s">
        <v>46</v>
      </c>
      <c r="C43" s="227" t="s">
        <v>148</v>
      </c>
      <c r="D43" s="284" t="s">
        <v>54</v>
      </c>
      <c r="E43" s="25">
        <v>12</v>
      </c>
      <c r="F43" s="285"/>
      <c r="G43" s="286"/>
      <c r="H43" s="287"/>
      <c r="I43" s="286"/>
      <c r="J43" s="286"/>
      <c r="K43" s="286"/>
      <c r="L43" s="286"/>
      <c r="M43" s="286"/>
      <c r="N43" s="286"/>
      <c r="O43" s="286"/>
      <c r="P43" s="288"/>
    </row>
    <row r="44" spans="1:16" s="289" customFormat="1" ht="38.25">
      <c r="A44" s="283">
        <v>8</v>
      </c>
      <c r="B44" s="284" t="s">
        <v>46</v>
      </c>
      <c r="C44" s="227" t="s">
        <v>149</v>
      </c>
      <c r="D44" s="284" t="s">
        <v>54</v>
      </c>
      <c r="E44" s="25">
        <v>2</v>
      </c>
      <c r="F44" s="285"/>
      <c r="G44" s="286"/>
      <c r="H44" s="287"/>
      <c r="I44" s="286"/>
      <c r="J44" s="286"/>
      <c r="K44" s="286"/>
      <c r="L44" s="286"/>
      <c r="M44" s="286"/>
      <c r="N44" s="286"/>
      <c r="O44" s="286"/>
      <c r="P44" s="288"/>
    </row>
    <row r="45" spans="1:16" s="289" customFormat="1" ht="38.25">
      <c r="A45" s="283">
        <v>9</v>
      </c>
      <c r="B45" s="284" t="s">
        <v>46</v>
      </c>
      <c r="C45" s="227" t="s">
        <v>150</v>
      </c>
      <c r="D45" s="284" t="s">
        <v>54</v>
      </c>
      <c r="E45" s="25">
        <v>1</v>
      </c>
      <c r="F45" s="285"/>
      <c r="G45" s="286"/>
      <c r="H45" s="287"/>
      <c r="I45" s="286"/>
      <c r="J45" s="286"/>
      <c r="K45" s="286"/>
      <c r="L45" s="286"/>
      <c r="M45" s="286"/>
      <c r="N45" s="286"/>
      <c r="O45" s="286"/>
      <c r="P45" s="288"/>
    </row>
    <row r="46" spans="1:16" s="289" customFormat="1">
      <c r="A46" s="283">
        <v>10</v>
      </c>
      <c r="B46" s="284" t="s">
        <v>46</v>
      </c>
      <c r="C46" s="227" t="s">
        <v>151</v>
      </c>
      <c r="D46" s="284" t="s">
        <v>53</v>
      </c>
      <c r="E46" s="25">
        <f>6*6.5</f>
        <v>39</v>
      </c>
      <c r="F46" s="285"/>
      <c r="G46" s="286"/>
      <c r="H46" s="287"/>
      <c r="I46" s="286"/>
      <c r="J46" s="286"/>
      <c r="K46" s="286"/>
      <c r="L46" s="286"/>
      <c r="M46" s="286"/>
      <c r="N46" s="286"/>
      <c r="O46" s="286"/>
      <c r="P46" s="288"/>
    </row>
    <row r="47" spans="1:16" s="289" customFormat="1" ht="25.5">
      <c r="A47" s="283">
        <v>11</v>
      </c>
      <c r="B47" s="284" t="s">
        <v>46</v>
      </c>
      <c r="C47" s="227" t="s">
        <v>285</v>
      </c>
      <c r="D47" s="284" t="s">
        <v>31</v>
      </c>
      <c r="E47" s="25">
        <v>38.799999999999997</v>
      </c>
      <c r="F47" s="285"/>
      <c r="G47" s="286"/>
      <c r="H47" s="287"/>
      <c r="I47" s="286"/>
      <c r="J47" s="286"/>
      <c r="K47" s="286"/>
      <c r="L47" s="286"/>
      <c r="M47" s="286"/>
      <c r="N47" s="286"/>
      <c r="O47" s="286"/>
      <c r="P47" s="288"/>
    </row>
    <row r="48" spans="1:16" s="289" customFormat="1">
      <c r="A48" s="283">
        <v>12</v>
      </c>
      <c r="B48" s="284" t="s">
        <v>46</v>
      </c>
      <c r="C48" s="227" t="s">
        <v>152</v>
      </c>
      <c r="D48" s="284" t="s">
        <v>53</v>
      </c>
      <c r="E48" s="25">
        <v>43.8</v>
      </c>
      <c r="F48" s="285"/>
      <c r="G48" s="286"/>
      <c r="H48" s="287"/>
      <c r="I48" s="286"/>
      <c r="J48" s="286"/>
      <c r="K48" s="286"/>
      <c r="L48" s="286"/>
      <c r="M48" s="286"/>
      <c r="N48" s="286"/>
      <c r="O48" s="286"/>
      <c r="P48" s="288"/>
    </row>
    <row r="49" spans="1:16" s="289" customFormat="1">
      <c r="A49" s="283">
        <v>13</v>
      </c>
      <c r="B49" s="284" t="s">
        <v>46</v>
      </c>
      <c r="C49" s="227" t="s">
        <v>286</v>
      </c>
      <c r="D49" s="284" t="s">
        <v>54</v>
      </c>
      <c r="E49" s="25">
        <v>6</v>
      </c>
      <c r="F49" s="285"/>
      <c r="G49" s="286"/>
      <c r="H49" s="287"/>
      <c r="I49" s="286"/>
      <c r="J49" s="286"/>
      <c r="K49" s="286"/>
      <c r="L49" s="286"/>
      <c r="M49" s="286"/>
      <c r="N49" s="286"/>
      <c r="O49" s="286"/>
      <c r="P49" s="288"/>
    </row>
    <row r="50" spans="1:16" s="289" customFormat="1" ht="38.25">
      <c r="A50" s="283">
        <v>14</v>
      </c>
      <c r="B50" s="284" t="s">
        <v>46</v>
      </c>
      <c r="C50" s="227" t="s">
        <v>153</v>
      </c>
      <c r="D50" s="284" t="s">
        <v>54</v>
      </c>
      <c r="E50" s="25">
        <v>12</v>
      </c>
      <c r="F50" s="285"/>
      <c r="G50" s="286"/>
      <c r="H50" s="287"/>
      <c r="I50" s="286"/>
      <c r="J50" s="286"/>
      <c r="K50" s="286"/>
      <c r="L50" s="286"/>
      <c r="M50" s="286"/>
      <c r="N50" s="286"/>
      <c r="O50" s="286"/>
      <c r="P50" s="288"/>
    </row>
    <row r="51" spans="1:16" s="289" customFormat="1">
      <c r="A51" s="283">
        <v>15</v>
      </c>
      <c r="B51" s="284" t="s">
        <v>46</v>
      </c>
      <c r="C51" s="227" t="s">
        <v>287</v>
      </c>
      <c r="D51" s="284" t="s">
        <v>54</v>
      </c>
      <c r="E51" s="25">
        <v>1</v>
      </c>
      <c r="F51" s="285"/>
      <c r="G51" s="286"/>
      <c r="H51" s="287"/>
      <c r="I51" s="286"/>
      <c r="J51" s="286"/>
      <c r="K51" s="286"/>
      <c r="L51" s="286"/>
      <c r="M51" s="286"/>
      <c r="N51" s="286"/>
      <c r="O51" s="286"/>
      <c r="P51" s="288"/>
    </row>
    <row r="52" spans="1:16" s="289" customFormat="1" ht="25.5">
      <c r="A52" s="283">
        <v>16</v>
      </c>
      <c r="B52" s="284" t="s">
        <v>46</v>
      </c>
      <c r="C52" s="227" t="s">
        <v>154</v>
      </c>
      <c r="D52" s="284" t="s">
        <v>54</v>
      </c>
      <c r="E52" s="25">
        <v>3</v>
      </c>
      <c r="F52" s="285"/>
      <c r="G52" s="286"/>
      <c r="H52" s="287"/>
      <c r="I52" s="286"/>
      <c r="J52" s="286"/>
      <c r="K52" s="286"/>
      <c r="L52" s="286"/>
      <c r="M52" s="286"/>
      <c r="N52" s="286"/>
      <c r="O52" s="286"/>
      <c r="P52" s="288"/>
    </row>
    <row r="53" spans="1:16" s="289" customFormat="1" ht="25.5">
      <c r="A53" s="295">
        <v>17</v>
      </c>
      <c r="B53" s="296" t="s">
        <v>46</v>
      </c>
      <c r="C53" s="272" t="s">
        <v>288</v>
      </c>
      <c r="D53" s="296" t="s">
        <v>31</v>
      </c>
      <c r="E53" s="297">
        <v>37</v>
      </c>
      <c r="F53" s="285"/>
      <c r="G53" s="286"/>
      <c r="H53" s="287"/>
      <c r="I53" s="286"/>
      <c r="J53" s="286"/>
      <c r="K53" s="286"/>
      <c r="L53" s="286"/>
      <c r="M53" s="286"/>
      <c r="N53" s="286"/>
      <c r="O53" s="286"/>
      <c r="P53" s="288"/>
    </row>
    <row r="54" spans="1:16" s="289" customFormat="1">
      <c r="A54" s="283">
        <v>18</v>
      </c>
      <c r="B54" s="284" t="s">
        <v>46</v>
      </c>
      <c r="C54" s="227" t="s">
        <v>289</v>
      </c>
      <c r="D54" s="284" t="s">
        <v>54</v>
      </c>
      <c r="E54" s="25">
        <v>60</v>
      </c>
      <c r="F54" s="285"/>
      <c r="G54" s="286"/>
      <c r="H54" s="287"/>
      <c r="I54" s="286"/>
      <c r="J54" s="286"/>
      <c r="K54" s="286"/>
      <c r="L54" s="286"/>
      <c r="M54" s="286"/>
      <c r="N54" s="286"/>
      <c r="O54" s="286"/>
      <c r="P54" s="288"/>
    </row>
    <row r="55" spans="1:16" s="289" customFormat="1">
      <c r="A55" s="283">
        <v>19</v>
      </c>
      <c r="B55" s="284" t="s">
        <v>46</v>
      </c>
      <c r="C55" s="276" t="s">
        <v>48</v>
      </c>
      <c r="D55" s="284" t="s">
        <v>44</v>
      </c>
      <c r="E55" s="25">
        <v>1</v>
      </c>
      <c r="F55" s="285"/>
      <c r="G55" s="286"/>
      <c r="H55" s="287"/>
      <c r="I55" s="286"/>
      <c r="J55" s="286"/>
      <c r="K55" s="286"/>
      <c r="L55" s="286"/>
      <c r="M55" s="286"/>
      <c r="N55" s="286"/>
      <c r="O55" s="286"/>
      <c r="P55" s="288"/>
    </row>
    <row r="56" spans="1:16" s="282" customFormat="1">
      <c r="A56" s="283">
        <v>20</v>
      </c>
      <c r="B56" s="284" t="s">
        <v>47</v>
      </c>
      <c r="C56" s="276" t="s">
        <v>49</v>
      </c>
      <c r="D56" s="284" t="s">
        <v>44</v>
      </c>
      <c r="E56" s="25">
        <v>1</v>
      </c>
      <c r="F56" s="290"/>
      <c r="G56" s="290"/>
      <c r="H56" s="290"/>
      <c r="I56" s="290"/>
      <c r="J56" s="290"/>
      <c r="K56" s="290"/>
      <c r="L56" s="290"/>
      <c r="M56" s="290"/>
      <c r="N56" s="290"/>
      <c r="O56" s="291"/>
      <c r="P56" s="292"/>
    </row>
    <row r="57" spans="1:16" s="289" customFormat="1">
      <c r="A57" s="293"/>
      <c r="B57" s="66"/>
      <c r="C57" s="101" t="s">
        <v>59</v>
      </c>
      <c r="D57" s="102"/>
      <c r="E57" s="294"/>
      <c r="F57" s="285"/>
      <c r="G57" s="286"/>
      <c r="H57" s="287"/>
      <c r="I57" s="286"/>
      <c r="J57" s="286"/>
      <c r="K57" s="286"/>
      <c r="L57" s="286"/>
      <c r="M57" s="286"/>
      <c r="N57" s="286"/>
      <c r="O57" s="286"/>
      <c r="P57" s="288"/>
    </row>
    <row r="58" spans="1:16" s="289" customFormat="1">
      <c r="A58" s="283">
        <v>1</v>
      </c>
      <c r="B58" s="284" t="s">
        <v>46</v>
      </c>
      <c r="C58" s="275" t="s">
        <v>56</v>
      </c>
      <c r="D58" s="284" t="s">
        <v>53</v>
      </c>
      <c r="E58" s="25">
        <v>309.25</v>
      </c>
      <c r="F58" s="285"/>
      <c r="G58" s="286"/>
      <c r="H58" s="287"/>
      <c r="I58" s="286"/>
      <c r="J58" s="286"/>
      <c r="K58" s="286"/>
      <c r="L58" s="286"/>
      <c r="M58" s="286"/>
      <c r="N58" s="286"/>
      <c r="O58" s="286"/>
      <c r="P58" s="288"/>
    </row>
    <row r="59" spans="1:16" s="289" customFormat="1">
      <c r="A59" s="283">
        <v>2</v>
      </c>
      <c r="B59" s="284" t="s">
        <v>46</v>
      </c>
      <c r="C59" s="275" t="s">
        <v>58</v>
      </c>
      <c r="D59" s="284" t="s">
        <v>53</v>
      </c>
      <c r="E59" s="25">
        <v>97.5</v>
      </c>
      <c r="F59" s="285"/>
      <c r="G59" s="286"/>
      <c r="H59" s="287"/>
      <c r="I59" s="286"/>
      <c r="J59" s="286"/>
      <c r="K59" s="286"/>
      <c r="L59" s="286"/>
      <c r="M59" s="286"/>
      <c r="N59" s="286"/>
      <c r="O59" s="286"/>
      <c r="P59" s="288"/>
    </row>
    <row r="60" spans="1:16" s="289" customFormat="1">
      <c r="A60" s="283">
        <v>3</v>
      </c>
      <c r="B60" s="284" t="s">
        <v>46</v>
      </c>
      <c r="C60" s="227" t="s">
        <v>144</v>
      </c>
      <c r="D60" s="284" t="s">
        <v>54</v>
      </c>
      <c r="E60" s="25">
        <v>36</v>
      </c>
      <c r="F60" s="285"/>
      <c r="G60" s="286"/>
      <c r="H60" s="287"/>
      <c r="I60" s="286"/>
      <c r="J60" s="286"/>
      <c r="K60" s="286"/>
      <c r="L60" s="286"/>
      <c r="M60" s="286"/>
      <c r="N60" s="286"/>
      <c r="O60" s="286"/>
      <c r="P60" s="288"/>
    </row>
    <row r="61" spans="1:16" s="289" customFormat="1">
      <c r="A61" s="283">
        <v>4</v>
      </c>
      <c r="B61" s="284" t="s">
        <v>46</v>
      </c>
      <c r="C61" s="227" t="s">
        <v>146</v>
      </c>
      <c r="D61" s="284" t="s">
        <v>54</v>
      </c>
      <c r="E61" s="25">
        <v>10</v>
      </c>
      <c r="F61" s="285"/>
      <c r="G61" s="286"/>
      <c r="H61" s="287"/>
      <c r="I61" s="286"/>
      <c r="J61" s="286"/>
      <c r="K61" s="286"/>
      <c r="L61" s="286"/>
      <c r="M61" s="286"/>
      <c r="N61" s="286"/>
      <c r="O61" s="286"/>
      <c r="P61" s="288"/>
    </row>
    <row r="62" spans="1:16" s="289" customFormat="1" ht="25.5">
      <c r="A62" s="283">
        <v>5</v>
      </c>
      <c r="B62" s="284" t="s">
        <v>46</v>
      </c>
      <c r="C62" s="227" t="s">
        <v>147</v>
      </c>
      <c r="D62" s="284" t="s">
        <v>31</v>
      </c>
      <c r="E62" s="25">
        <v>94.7</v>
      </c>
      <c r="F62" s="285"/>
      <c r="G62" s="286"/>
      <c r="H62" s="287"/>
      <c r="I62" s="286"/>
      <c r="J62" s="286"/>
      <c r="K62" s="286"/>
      <c r="L62" s="286"/>
      <c r="M62" s="286"/>
      <c r="N62" s="286"/>
      <c r="O62" s="286"/>
      <c r="P62" s="288"/>
    </row>
    <row r="63" spans="1:16" s="289" customFormat="1">
      <c r="A63" s="283">
        <v>6</v>
      </c>
      <c r="B63" s="284" t="s">
        <v>46</v>
      </c>
      <c r="C63" s="227" t="s">
        <v>148</v>
      </c>
      <c r="D63" s="284" t="s">
        <v>54</v>
      </c>
      <c r="E63" s="25">
        <v>6</v>
      </c>
      <c r="F63" s="285"/>
      <c r="G63" s="286"/>
      <c r="H63" s="287"/>
      <c r="I63" s="286"/>
      <c r="J63" s="286"/>
      <c r="K63" s="286"/>
      <c r="L63" s="286"/>
      <c r="M63" s="286"/>
      <c r="N63" s="286"/>
      <c r="O63" s="286"/>
      <c r="P63" s="288"/>
    </row>
    <row r="64" spans="1:16" s="289" customFormat="1" ht="25.5">
      <c r="A64" s="283">
        <v>7</v>
      </c>
      <c r="B64" s="284" t="s">
        <v>46</v>
      </c>
      <c r="C64" s="227" t="s">
        <v>155</v>
      </c>
      <c r="D64" s="284" t="s">
        <v>54</v>
      </c>
      <c r="E64" s="25">
        <v>3</v>
      </c>
      <c r="F64" s="285"/>
      <c r="G64" s="286"/>
      <c r="H64" s="287"/>
      <c r="I64" s="286"/>
      <c r="J64" s="286"/>
      <c r="K64" s="286"/>
      <c r="L64" s="286"/>
      <c r="M64" s="286"/>
      <c r="N64" s="286"/>
      <c r="O64" s="286"/>
      <c r="P64" s="288"/>
    </row>
    <row r="65" spans="1:16" s="289" customFormat="1">
      <c r="A65" s="283">
        <v>8</v>
      </c>
      <c r="B65" s="284" t="s">
        <v>46</v>
      </c>
      <c r="C65" s="227" t="s">
        <v>156</v>
      </c>
      <c r="D65" s="284" t="s">
        <v>54</v>
      </c>
      <c r="E65" s="25">
        <v>1</v>
      </c>
      <c r="F65" s="285"/>
      <c r="G65" s="286"/>
      <c r="H65" s="287"/>
      <c r="I65" s="286"/>
      <c r="J65" s="286"/>
      <c r="K65" s="286"/>
      <c r="L65" s="286"/>
      <c r="M65" s="286"/>
      <c r="N65" s="286"/>
      <c r="O65" s="286"/>
      <c r="P65" s="288"/>
    </row>
    <row r="66" spans="1:16" s="289" customFormat="1" ht="38.25">
      <c r="A66" s="283">
        <v>9</v>
      </c>
      <c r="B66" s="284" t="s">
        <v>46</v>
      </c>
      <c r="C66" s="227" t="s">
        <v>149</v>
      </c>
      <c r="D66" s="284" t="s">
        <v>54</v>
      </c>
      <c r="E66" s="25">
        <v>2</v>
      </c>
      <c r="F66" s="285"/>
      <c r="G66" s="286"/>
      <c r="H66" s="287"/>
      <c r="I66" s="286"/>
      <c r="J66" s="286"/>
      <c r="K66" s="286"/>
      <c r="L66" s="286"/>
      <c r="M66" s="286"/>
      <c r="N66" s="286"/>
      <c r="O66" s="286"/>
      <c r="P66" s="288"/>
    </row>
    <row r="67" spans="1:16" s="289" customFormat="1">
      <c r="A67" s="283">
        <v>10</v>
      </c>
      <c r="B67" s="284" t="s">
        <v>46</v>
      </c>
      <c r="C67" s="227" t="s">
        <v>290</v>
      </c>
      <c r="D67" s="284" t="s">
        <v>54</v>
      </c>
      <c r="E67" s="25">
        <v>1</v>
      </c>
      <c r="F67" s="285"/>
      <c r="G67" s="286"/>
      <c r="H67" s="287"/>
      <c r="I67" s="286"/>
      <c r="J67" s="286"/>
      <c r="K67" s="286"/>
      <c r="L67" s="286"/>
      <c r="M67" s="286"/>
      <c r="N67" s="286"/>
      <c r="O67" s="286"/>
      <c r="P67" s="288"/>
    </row>
    <row r="68" spans="1:16" s="289" customFormat="1">
      <c r="A68" s="283">
        <v>11</v>
      </c>
      <c r="B68" s="284" t="s">
        <v>46</v>
      </c>
      <c r="C68" s="227" t="s">
        <v>289</v>
      </c>
      <c r="D68" s="284" t="s">
        <v>54</v>
      </c>
      <c r="E68" s="25">
        <v>30</v>
      </c>
      <c r="F68" s="285"/>
      <c r="G68" s="286"/>
      <c r="H68" s="287"/>
      <c r="I68" s="286"/>
      <c r="J68" s="286"/>
      <c r="K68" s="286"/>
      <c r="L68" s="286"/>
      <c r="M68" s="286"/>
      <c r="N68" s="286"/>
      <c r="O68" s="286"/>
      <c r="P68" s="288"/>
    </row>
    <row r="69" spans="1:16" s="289" customFormat="1">
      <c r="A69" s="283">
        <v>12</v>
      </c>
      <c r="B69" s="284" t="s">
        <v>46</v>
      </c>
      <c r="C69" s="276" t="s">
        <v>48</v>
      </c>
      <c r="D69" s="284" t="s">
        <v>44</v>
      </c>
      <c r="E69" s="25">
        <v>1</v>
      </c>
      <c r="F69" s="285"/>
      <c r="G69" s="286"/>
      <c r="H69" s="287"/>
      <c r="I69" s="286"/>
      <c r="J69" s="286"/>
      <c r="K69" s="286"/>
      <c r="L69" s="286"/>
      <c r="M69" s="286"/>
      <c r="N69" s="286"/>
      <c r="O69" s="286"/>
      <c r="P69" s="288"/>
    </row>
    <row r="70" spans="1:16" s="289" customFormat="1" ht="13.5" thickBot="1">
      <c r="A70" s="283">
        <v>13</v>
      </c>
      <c r="B70" s="284" t="s">
        <v>47</v>
      </c>
      <c r="C70" s="276" t="s">
        <v>49</v>
      </c>
      <c r="D70" s="284" t="s">
        <v>44</v>
      </c>
      <c r="E70" s="25">
        <v>1</v>
      </c>
      <c r="F70" s="285"/>
      <c r="G70" s="286"/>
      <c r="H70" s="287"/>
      <c r="I70" s="286"/>
      <c r="J70" s="286"/>
      <c r="K70" s="286"/>
      <c r="L70" s="286"/>
      <c r="M70" s="286"/>
      <c r="N70" s="286"/>
      <c r="O70" s="286"/>
      <c r="P70" s="288"/>
    </row>
    <row r="71" spans="1:16">
      <c r="A71" s="69"/>
      <c r="B71" s="45"/>
      <c r="C71" s="452" t="s">
        <v>4</v>
      </c>
      <c r="D71" s="452"/>
      <c r="E71" s="452"/>
      <c r="F71" s="452"/>
      <c r="G71" s="452"/>
      <c r="H71" s="452"/>
      <c r="I71" s="452"/>
      <c r="J71" s="452"/>
      <c r="K71" s="452"/>
      <c r="L71" s="48"/>
      <c r="M71" s="48"/>
      <c r="N71" s="48"/>
      <c r="O71" s="48"/>
      <c r="P71" s="49"/>
    </row>
    <row r="72" spans="1:16">
      <c r="A72" s="55"/>
      <c r="C72" s="453" t="s">
        <v>42</v>
      </c>
      <c r="D72" s="453"/>
      <c r="E72" s="453"/>
      <c r="F72" s="453"/>
      <c r="G72" s="453"/>
      <c r="H72" s="453"/>
      <c r="I72" s="453"/>
      <c r="J72" s="453"/>
      <c r="K72" s="453"/>
      <c r="L72" s="57"/>
      <c r="M72" s="57"/>
      <c r="N72" s="58"/>
      <c r="O72" s="57"/>
      <c r="P72" s="59"/>
    </row>
    <row r="73" spans="1:16" ht="13.5" thickBot="1">
      <c r="A73" s="60"/>
      <c r="B73" s="61"/>
      <c r="C73" s="454" t="s">
        <v>28</v>
      </c>
      <c r="D73" s="454"/>
      <c r="E73" s="454"/>
      <c r="F73" s="454"/>
      <c r="G73" s="454"/>
      <c r="H73" s="454"/>
      <c r="I73" s="454"/>
      <c r="J73" s="454"/>
      <c r="K73" s="454"/>
      <c r="L73" s="62"/>
      <c r="M73" s="62"/>
      <c r="N73" s="62"/>
      <c r="O73" s="62"/>
      <c r="P73" s="63"/>
    </row>
    <row r="74" spans="1:16" s="38" customFormat="1">
      <c r="C74" s="39"/>
      <c r="D74" s="39"/>
      <c r="E74" s="160"/>
    </row>
    <row r="75" spans="1:16" s="38" customFormat="1">
      <c r="A75" s="436" t="s">
        <v>5</v>
      </c>
      <c r="B75" s="436"/>
      <c r="C75" s="64"/>
      <c r="D75" s="437"/>
      <c r="E75" s="435"/>
      <c r="G75" s="436" t="s">
        <v>29</v>
      </c>
      <c r="H75" s="436"/>
      <c r="I75" s="439"/>
      <c r="J75" s="439"/>
      <c r="K75" s="439"/>
      <c r="L75" s="439"/>
      <c r="M75" s="439"/>
      <c r="N75" s="438"/>
      <c r="O75" s="436"/>
    </row>
    <row r="76" spans="1:16" s="38" customFormat="1">
      <c r="C76" s="65" t="s">
        <v>30</v>
      </c>
      <c r="D76" s="39"/>
      <c r="E76" s="39"/>
      <c r="K76" s="65" t="s">
        <v>30</v>
      </c>
    </row>
    <row r="77" spans="1:16" s="38" customFormat="1">
      <c r="C77" s="39"/>
      <c r="D77" s="39"/>
      <c r="E77" s="39"/>
    </row>
    <row r="78" spans="1:16" s="38" customFormat="1">
      <c r="A78" s="436" t="s">
        <v>6</v>
      </c>
      <c r="B78" s="436"/>
      <c r="C78" s="39"/>
      <c r="D78" s="39"/>
      <c r="E78" s="39"/>
      <c r="G78" s="436" t="s">
        <v>6</v>
      </c>
      <c r="H78" s="436"/>
    </row>
    <row r="79" spans="1:16" s="38" customFormat="1">
      <c r="C79" s="39"/>
      <c r="D79" s="39"/>
      <c r="E79" s="39"/>
    </row>
    <row r="80" spans="1:16" s="38" customFormat="1">
      <c r="C80" s="39"/>
      <c r="D80" s="39"/>
      <c r="E80" s="39"/>
    </row>
    <row r="81" spans="3:5" s="38" customFormat="1">
      <c r="C81" s="39"/>
      <c r="D81" s="39"/>
      <c r="E81" s="39"/>
    </row>
    <row r="82" spans="3:5" s="38" customFormat="1">
      <c r="C82" s="39"/>
      <c r="D82" s="39"/>
      <c r="E82" s="39"/>
    </row>
    <row r="83" spans="3:5" s="38" customFormat="1">
      <c r="C83" s="39"/>
      <c r="D83" s="39"/>
      <c r="E83" s="39"/>
    </row>
    <row r="84" spans="3:5" s="38" customFormat="1">
      <c r="C84" s="39"/>
      <c r="D84" s="39"/>
      <c r="E84" s="39"/>
    </row>
    <row r="85" spans="3:5" s="38" customFormat="1">
      <c r="C85" s="39"/>
      <c r="D85" s="39"/>
      <c r="E85" s="39"/>
    </row>
    <row r="86" spans="3:5" s="38" customFormat="1">
      <c r="C86" s="39"/>
      <c r="D86" s="39"/>
      <c r="E86" s="39"/>
    </row>
    <row r="87" spans="3:5" s="38" customFormat="1">
      <c r="C87" s="39"/>
      <c r="D87" s="39"/>
      <c r="E87" s="39"/>
    </row>
    <row r="88" spans="3:5" s="38" customFormat="1">
      <c r="C88" s="39"/>
      <c r="D88" s="39"/>
      <c r="E88" s="39"/>
    </row>
    <row r="89" spans="3:5" s="38" customFormat="1">
      <c r="C89" s="39"/>
      <c r="D89" s="39"/>
      <c r="E89" s="39"/>
    </row>
    <row r="90" spans="3:5" s="38" customFormat="1">
      <c r="C90" s="39"/>
      <c r="D90" s="39"/>
      <c r="E90" s="39"/>
    </row>
    <row r="91" spans="3:5" s="38" customFormat="1">
      <c r="C91" s="39"/>
      <c r="D91" s="39"/>
      <c r="E91" s="39"/>
    </row>
    <row r="92" spans="3:5" s="38" customFormat="1">
      <c r="C92" s="39"/>
      <c r="D92" s="39"/>
      <c r="E92" s="39"/>
    </row>
    <row r="93" spans="3:5" s="38" customFormat="1">
      <c r="C93" s="39"/>
      <c r="D93" s="39"/>
      <c r="E93" s="39"/>
    </row>
    <row r="94" spans="3:5" s="38" customFormat="1">
      <c r="C94" s="39"/>
      <c r="D94" s="39"/>
      <c r="E94" s="39"/>
    </row>
    <row r="95" spans="3:5" s="38" customFormat="1">
      <c r="C95" s="39"/>
      <c r="D95" s="39"/>
      <c r="E95" s="39"/>
    </row>
    <row r="96" spans="3:5" s="38" customFormat="1">
      <c r="C96" s="39"/>
      <c r="D96" s="39"/>
      <c r="E96" s="39"/>
    </row>
    <row r="97" spans="3:5" s="38" customFormat="1">
      <c r="C97" s="39"/>
      <c r="D97" s="39"/>
      <c r="E97" s="39"/>
    </row>
    <row r="98" spans="3:5" s="38" customFormat="1">
      <c r="C98" s="39"/>
      <c r="D98" s="39"/>
      <c r="E98" s="39"/>
    </row>
    <row r="99" spans="3:5" s="38" customFormat="1">
      <c r="C99" s="39"/>
      <c r="D99" s="39"/>
      <c r="E99" s="39"/>
    </row>
    <row r="100" spans="3:5" s="38" customFormat="1">
      <c r="C100" s="39"/>
      <c r="D100" s="39"/>
      <c r="E100" s="39"/>
    </row>
    <row r="101" spans="3:5" s="38" customFormat="1">
      <c r="C101" s="39"/>
      <c r="D101" s="39"/>
      <c r="E101" s="39"/>
    </row>
    <row r="102" spans="3:5" s="38" customFormat="1">
      <c r="C102" s="39"/>
      <c r="D102" s="39"/>
      <c r="E102" s="39"/>
    </row>
    <row r="103" spans="3:5" s="38" customFormat="1">
      <c r="C103" s="39"/>
      <c r="D103" s="39"/>
      <c r="E103" s="39"/>
    </row>
    <row r="104" spans="3:5" s="38" customFormat="1">
      <c r="C104" s="39"/>
      <c r="D104" s="39"/>
      <c r="E104" s="39"/>
    </row>
    <row r="105" spans="3:5" s="38" customFormat="1">
      <c r="C105" s="39"/>
      <c r="D105" s="39"/>
      <c r="E105" s="39"/>
    </row>
    <row r="106" spans="3:5" s="38" customFormat="1">
      <c r="C106" s="39"/>
      <c r="D106" s="39"/>
      <c r="E106" s="39"/>
    </row>
    <row r="107" spans="3:5" s="38" customFormat="1">
      <c r="C107" s="39"/>
      <c r="D107" s="39"/>
      <c r="E107" s="39"/>
    </row>
    <row r="108" spans="3:5" s="38" customFormat="1">
      <c r="C108" s="39"/>
      <c r="D108" s="39"/>
      <c r="E108" s="39"/>
    </row>
    <row r="109" spans="3:5" s="38" customFormat="1">
      <c r="C109" s="39"/>
      <c r="D109" s="39"/>
      <c r="E109" s="39"/>
    </row>
    <row r="110" spans="3:5" s="38" customFormat="1">
      <c r="C110" s="39"/>
      <c r="D110" s="39"/>
      <c r="E110" s="39"/>
    </row>
    <row r="111" spans="3:5" s="38" customFormat="1">
      <c r="C111" s="39"/>
      <c r="D111" s="39"/>
      <c r="E111" s="39"/>
    </row>
    <row r="112" spans="3:5" s="38" customFormat="1">
      <c r="C112" s="39"/>
      <c r="D112" s="39"/>
      <c r="E112" s="39"/>
    </row>
    <row r="113" spans="3:5" s="38" customFormat="1">
      <c r="C113" s="39"/>
      <c r="D113" s="39"/>
      <c r="E113" s="39"/>
    </row>
    <row r="114" spans="3:5" s="38" customFormat="1">
      <c r="C114" s="39"/>
      <c r="D114" s="39"/>
      <c r="E114" s="39"/>
    </row>
    <row r="115" spans="3:5" s="38" customFormat="1">
      <c r="C115" s="39"/>
      <c r="D115" s="39"/>
      <c r="E115" s="39"/>
    </row>
    <row r="116" spans="3:5" s="38" customFormat="1">
      <c r="C116" s="39"/>
      <c r="D116" s="39"/>
      <c r="E116" s="39"/>
    </row>
    <row r="117" spans="3:5" s="38" customFormat="1">
      <c r="C117" s="39"/>
      <c r="D117" s="39"/>
      <c r="E117" s="39"/>
    </row>
    <row r="118" spans="3:5" s="38" customFormat="1">
      <c r="C118" s="39"/>
      <c r="D118" s="39"/>
      <c r="E118" s="39"/>
    </row>
    <row r="119" spans="3:5" s="38" customFormat="1">
      <c r="C119" s="39"/>
      <c r="D119" s="39"/>
      <c r="E119" s="39"/>
    </row>
    <row r="120" spans="3:5" s="38" customFormat="1">
      <c r="C120" s="39"/>
      <c r="D120" s="39"/>
      <c r="E120" s="39"/>
    </row>
    <row r="121" spans="3:5" s="38" customFormat="1">
      <c r="C121" s="39"/>
      <c r="D121" s="39"/>
      <c r="E121" s="39"/>
    </row>
    <row r="122" spans="3:5" s="38" customFormat="1">
      <c r="C122" s="39"/>
      <c r="D122" s="39"/>
      <c r="E122" s="39"/>
    </row>
    <row r="123" spans="3:5" s="38" customFormat="1">
      <c r="C123" s="39"/>
      <c r="D123" s="39"/>
      <c r="E123" s="39"/>
    </row>
    <row r="124" spans="3:5" s="38" customFormat="1">
      <c r="C124" s="39"/>
      <c r="D124" s="39"/>
      <c r="E124" s="39"/>
    </row>
    <row r="125" spans="3:5" s="38" customFormat="1">
      <c r="C125" s="39"/>
      <c r="D125" s="39"/>
      <c r="E125" s="39"/>
    </row>
    <row r="126" spans="3:5" s="38" customFormat="1">
      <c r="C126" s="39"/>
      <c r="D126" s="39"/>
      <c r="E126" s="39"/>
    </row>
    <row r="127" spans="3:5" s="38" customFormat="1">
      <c r="C127" s="39"/>
      <c r="D127" s="39"/>
      <c r="E127" s="39"/>
    </row>
    <row r="128" spans="3:5" s="38" customFormat="1">
      <c r="C128" s="39"/>
      <c r="D128" s="39"/>
      <c r="E128" s="39"/>
    </row>
    <row r="129" spans="3:5" s="38" customFormat="1">
      <c r="C129" s="39"/>
      <c r="D129" s="39"/>
      <c r="E129" s="39"/>
    </row>
    <row r="130" spans="3:5" s="38" customFormat="1">
      <c r="C130" s="39"/>
      <c r="D130" s="39"/>
      <c r="E130" s="39"/>
    </row>
    <row r="131" spans="3:5" s="38" customFormat="1">
      <c r="C131" s="39"/>
      <c r="D131" s="39"/>
      <c r="E131" s="39"/>
    </row>
    <row r="132" spans="3:5" s="38" customFormat="1">
      <c r="C132" s="39"/>
      <c r="D132" s="39"/>
      <c r="E132" s="39"/>
    </row>
    <row r="133" spans="3:5" s="38" customFormat="1">
      <c r="C133" s="39"/>
      <c r="D133" s="39"/>
      <c r="E133" s="39"/>
    </row>
    <row r="134" spans="3:5" s="38" customFormat="1">
      <c r="C134" s="39"/>
      <c r="D134" s="39"/>
      <c r="E134" s="39"/>
    </row>
    <row r="135" spans="3:5" s="38" customFormat="1">
      <c r="C135" s="39"/>
      <c r="D135" s="39"/>
      <c r="E135" s="39"/>
    </row>
    <row r="136" spans="3:5" s="38" customFormat="1">
      <c r="C136" s="39"/>
      <c r="D136" s="39"/>
      <c r="E136" s="39"/>
    </row>
    <row r="137" spans="3:5" s="38" customFormat="1">
      <c r="C137" s="39"/>
      <c r="D137" s="39"/>
      <c r="E137" s="39"/>
    </row>
    <row r="138" spans="3:5" s="38" customFormat="1">
      <c r="C138" s="39"/>
      <c r="D138" s="39"/>
      <c r="E138" s="39"/>
    </row>
    <row r="139" spans="3:5" s="38" customFormat="1">
      <c r="C139" s="39"/>
      <c r="D139" s="39"/>
      <c r="E139" s="39"/>
    </row>
    <row r="140" spans="3:5" s="38" customFormat="1">
      <c r="C140" s="39"/>
      <c r="D140" s="39"/>
      <c r="E140" s="39"/>
    </row>
    <row r="141" spans="3:5" s="38" customFormat="1">
      <c r="C141" s="39"/>
      <c r="D141" s="39"/>
      <c r="E141" s="39"/>
    </row>
    <row r="142" spans="3:5" s="38" customFormat="1">
      <c r="C142" s="39"/>
      <c r="D142" s="39"/>
      <c r="E142" s="39"/>
    </row>
    <row r="143" spans="3:5" s="38" customFormat="1">
      <c r="C143" s="39"/>
      <c r="D143" s="39"/>
      <c r="E143" s="39"/>
    </row>
    <row r="144" spans="3:5" s="38" customFormat="1">
      <c r="C144" s="39"/>
      <c r="D144" s="39"/>
      <c r="E144" s="39"/>
    </row>
    <row r="145" spans="3:5" s="38" customFormat="1">
      <c r="C145" s="39"/>
      <c r="D145" s="39"/>
      <c r="E145" s="39"/>
    </row>
    <row r="146" spans="3:5" s="38" customFormat="1">
      <c r="C146" s="39"/>
      <c r="D146" s="39"/>
      <c r="E146" s="39"/>
    </row>
    <row r="147" spans="3:5" s="38" customFormat="1">
      <c r="C147" s="39"/>
      <c r="D147" s="39"/>
      <c r="E147" s="39"/>
    </row>
    <row r="148" spans="3:5" s="38" customFormat="1">
      <c r="C148" s="39"/>
      <c r="D148" s="39"/>
      <c r="E148" s="39"/>
    </row>
    <row r="149" spans="3:5" s="38" customFormat="1">
      <c r="C149" s="39"/>
      <c r="D149" s="39"/>
      <c r="E149" s="39"/>
    </row>
    <row r="150" spans="3:5" s="38" customFormat="1">
      <c r="C150" s="39"/>
      <c r="D150" s="39"/>
      <c r="E150" s="39"/>
    </row>
    <row r="151" spans="3:5" s="38" customFormat="1">
      <c r="C151" s="39"/>
      <c r="D151" s="39"/>
      <c r="E151" s="39"/>
    </row>
    <row r="152" spans="3:5" s="38" customFormat="1">
      <c r="C152" s="39"/>
      <c r="D152" s="39"/>
      <c r="E152" s="39"/>
    </row>
    <row r="153" spans="3:5" s="38" customFormat="1">
      <c r="C153" s="39"/>
      <c r="D153" s="39"/>
      <c r="E153" s="39"/>
    </row>
    <row r="154" spans="3:5" s="38" customFormat="1">
      <c r="C154" s="39"/>
      <c r="D154" s="39"/>
      <c r="E154" s="39"/>
    </row>
    <row r="155" spans="3:5" s="38" customFormat="1">
      <c r="C155" s="39"/>
      <c r="D155" s="39"/>
      <c r="E155" s="39"/>
    </row>
    <row r="156" spans="3:5" s="38" customFormat="1">
      <c r="C156" s="39"/>
      <c r="D156" s="39"/>
      <c r="E156" s="39"/>
    </row>
    <row r="157" spans="3:5" s="38" customFormat="1">
      <c r="C157" s="39"/>
      <c r="D157" s="39"/>
      <c r="E157" s="39"/>
    </row>
    <row r="158" spans="3:5" s="38" customFormat="1">
      <c r="C158" s="39"/>
      <c r="D158" s="39"/>
      <c r="E158" s="39"/>
    </row>
    <row r="159" spans="3:5" s="38" customFormat="1">
      <c r="C159" s="39"/>
      <c r="D159" s="39"/>
      <c r="E159" s="39"/>
    </row>
    <row r="160" spans="3:5" s="38" customFormat="1">
      <c r="C160" s="39"/>
      <c r="D160" s="39"/>
      <c r="E160" s="39"/>
    </row>
    <row r="161" spans="3:5" s="38" customFormat="1">
      <c r="C161" s="39"/>
      <c r="D161" s="39"/>
      <c r="E161" s="39"/>
    </row>
    <row r="162" spans="3:5" s="38" customFormat="1">
      <c r="C162" s="39"/>
      <c r="D162" s="39"/>
      <c r="E162" s="39"/>
    </row>
    <row r="163" spans="3:5" s="38" customFormat="1">
      <c r="C163" s="39"/>
      <c r="D163" s="39"/>
      <c r="E163" s="39"/>
    </row>
    <row r="164" spans="3:5" s="38" customFormat="1">
      <c r="C164" s="39"/>
      <c r="D164" s="39"/>
      <c r="E164" s="39"/>
    </row>
    <row r="165" spans="3:5" s="38" customFormat="1">
      <c r="C165" s="39"/>
      <c r="D165" s="39"/>
      <c r="E165" s="39"/>
    </row>
    <row r="166" spans="3:5" s="38" customFormat="1">
      <c r="C166" s="39"/>
      <c r="D166" s="39"/>
      <c r="E166" s="39"/>
    </row>
    <row r="167" spans="3:5" s="38" customFormat="1">
      <c r="C167" s="39"/>
      <c r="D167" s="39"/>
      <c r="E167" s="39"/>
    </row>
    <row r="168" spans="3:5" s="38" customFormat="1">
      <c r="C168" s="39"/>
      <c r="D168" s="39"/>
      <c r="E168" s="39"/>
    </row>
    <row r="169" spans="3:5" s="38" customFormat="1">
      <c r="C169" s="39"/>
      <c r="D169" s="39"/>
      <c r="E169" s="39"/>
    </row>
    <row r="170" spans="3:5" s="38" customFormat="1">
      <c r="C170" s="39"/>
      <c r="D170" s="39"/>
      <c r="E170" s="39"/>
    </row>
    <row r="171" spans="3:5" s="38" customFormat="1">
      <c r="C171" s="39"/>
      <c r="D171" s="39"/>
      <c r="E171" s="39"/>
    </row>
    <row r="172" spans="3:5" s="38" customFormat="1">
      <c r="C172" s="39"/>
      <c r="D172" s="39"/>
      <c r="E172" s="39"/>
    </row>
    <row r="173" spans="3:5" s="38" customFormat="1">
      <c r="C173" s="39"/>
      <c r="D173" s="39"/>
      <c r="E173" s="39"/>
    </row>
    <row r="174" spans="3:5" s="38" customFormat="1">
      <c r="C174" s="39"/>
      <c r="D174" s="39"/>
      <c r="E174" s="39"/>
    </row>
    <row r="175" spans="3:5" s="38" customFormat="1">
      <c r="C175" s="39"/>
      <c r="D175" s="39"/>
      <c r="E175" s="39"/>
    </row>
    <row r="176" spans="3:5" s="38" customFormat="1">
      <c r="C176" s="39"/>
      <c r="D176" s="39"/>
      <c r="E176" s="39"/>
    </row>
    <row r="177" spans="3:5" s="38" customFormat="1">
      <c r="C177" s="39"/>
      <c r="D177" s="39"/>
      <c r="E177" s="39"/>
    </row>
    <row r="178" spans="3:5" s="38" customFormat="1">
      <c r="C178" s="39"/>
      <c r="D178" s="39"/>
      <c r="E178" s="39"/>
    </row>
    <row r="179" spans="3:5" s="38" customFormat="1">
      <c r="C179" s="39"/>
      <c r="D179" s="39"/>
      <c r="E179" s="39"/>
    </row>
    <row r="180" spans="3:5" s="38" customFormat="1">
      <c r="C180" s="39"/>
      <c r="D180" s="39"/>
      <c r="E180" s="39"/>
    </row>
    <row r="181" spans="3:5" s="38" customFormat="1">
      <c r="C181" s="39"/>
      <c r="D181" s="39"/>
      <c r="E181" s="39"/>
    </row>
    <row r="182" spans="3:5" s="38" customFormat="1">
      <c r="C182" s="39"/>
      <c r="D182" s="39"/>
      <c r="E182" s="39"/>
    </row>
    <row r="183" spans="3:5" s="38" customFormat="1">
      <c r="C183" s="39"/>
      <c r="D183" s="39"/>
      <c r="E183" s="39"/>
    </row>
    <row r="184" spans="3:5" s="38" customFormat="1">
      <c r="C184" s="39"/>
      <c r="D184" s="39"/>
      <c r="E184" s="39"/>
    </row>
    <row r="185" spans="3:5" s="38" customFormat="1">
      <c r="C185" s="39"/>
      <c r="D185" s="39"/>
      <c r="E185" s="39"/>
    </row>
    <row r="186" spans="3:5" s="38" customFormat="1">
      <c r="C186" s="39"/>
      <c r="D186" s="39"/>
      <c r="E186" s="39"/>
    </row>
    <row r="187" spans="3:5" s="38" customFormat="1">
      <c r="C187" s="39"/>
      <c r="D187" s="39"/>
      <c r="E187" s="39"/>
    </row>
    <row r="188" spans="3:5" s="38" customFormat="1">
      <c r="C188" s="39"/>
      <c r="D188" s="39"/>
      <c r="E188" s="39"/>
    </row>
    <row r="189" spans="3:5" s="38" customFormat="1">
      <c r="C189" s="39"/>
      <c r="D189" s="39"/>
      <c r="E189" s="39"/>
    </row>
    <row r="190" spans="3:5" s="38" customFormat="1">
      <c r="C190" s="39"/>
      <c r="D190" s="39"/>
      <c r="E190" s="39"/>
    </row>
    <row r="191" spans="3:5" s="38" customFormat="1">
      <c r="C191" s="39"/>
      <c r="D191" s="39"/>
      <c r="E191" s="39"/>
    </row>
    <row r="192" spans="3:5" s="38" customFormat="1">
      <c r="C192" s="39"/>
      <c r="D192" s="39"/>
      <c r="E192" s="39"/>
    </row>
    <row r="193" spans="3:5" s="38" customFormat="1">
      <c r="C193" s="39"/>
      <c r="D193" s="39"/>
      <c r="E193" s="39"/>
    </row>
    <row r="194" spans="3:5" s="38" customFormat="1">
      <c r="C194" s="39"/>
      <c r="D194" s="39"/>
      <c r="E194" s="39"/>
    </row>
    <row r="195" spans="3:5" s="38" customFormat="1">
      <c r="C195" s="39"/>
      <c r="D195" s="39"/>
      <c r="E195" s="39"/>
    </row>
    <row r="196" spans="3:5" s="38" customFormat="1">
      <c r="C196" s="39"/>
      <c r="D196" s="39"/>
      <c r="E196" s="39"/>
    </row>
    <row r="197" spans="3:5" s="38" customFormat="1">
      <c r="C197" s="39"/>
      <c r="D197" s="39"/>
      <c r="E197" s="39"/>
    </row>
    <row r="198" spans="3:5" s="38" customFormat="1">
      <c r="C198" s="39"/>
      <c r="D198" s="39"/>
      <c r="E198" s="39"/>
    </row>
    <row r="199" spans="3:5" s="38" customFormat="1">
      <c r="C199" s="39"/>
      <c r="D199" s="39"/>
      <c r="E199" s="39"/>
    </row>
    <row r="200" spans="3:5" s="38" customFormat="1">
      <c r="C200" s="39"/>
      <c r="D200" s="39"/>
      <c r="E200" s="39"/>
    </row>
    <row r="201" spans="3:5" s="38" customFormat="1">
      <c r="C201" s="39"/>
      <c r="D201" s="39"/>
      <c r="E201" s="39"/>
    </row>
    <row r="202" spans="3:5" s="38" customFormat="1">
      <c r="C202" s="39"/>
      <c r="D202" s="39"/>
      <c r="E202" s="39"/>
    </row>
    <row r="203" spans="3:5" s="38" customFormat="1">
      <c r="C203" s="39"/>
      <c r="D203" s="39"/>
      <c r="E203" s="39"/>
    </row>
    <row r="204" spans="3:5" s="38" customFormat="1">
      <c r="C204" s="39"/>
      <c r="D204" s="39"/>
      <c r="E204" s="39"/>
    </row>
    <row r="205" spans="3:5" s="38" customFormat="1">
      <c r="C205" s="39"/>
      <c r="D205" s="39"/>
      <c r="E205" s="39"/>
    </row>
    <row r="206" spans="3:5" s="38" customFormat="1">
      <c r="C206" s="39"/>
      <c r="D206" s="39"/>
      <c r="E206" s="39"/>
    </row>
    <row r="207" spans="3:5" s="38" customFormat="1">
      <c r="C207" s="39"/>
      <c r="D207" s="39"/>
      <c r="E207" s="39"/>
    </row>
    <row r="208" spans="3:5" s="38" customFormat="1">
      <c r="C208" s="39"/>
      <c r="D208" s="39"/>
      <c r="E208" s="39"/>
    </row>
    <row r="209" spans="3:5" s="38" customFormat="1">
      <c r="C209" s="39"/>
      <c r="D209" s="39"/>
      <c r="E209" s="39"/>
    </row>
    <row r="210" spans="3:5" s="38" customFormat="1">
      <c r="C210" s="39"/>
      <c r="D210" s="39"/>
      <c r="E210" s="39"/>
    </row>
    <row r="211" spans="3:5" s="38" customFormat="1">
      <c r="C211" s="39"/>
      <c r="D211" s="39"/>
      <c r="E211" s="39"/>
    </row>
    <row r="212" spans="3:5" s="38" customFormat="1">
      <c r="C212" s="39"/>
      <c r="D212" s="39"/>
      <c r="E212" s="39"/>
    </row>
    <row r="213" spans="3:5" s="38" customFormat="1">
      <c r="C213" s="39"/>
      <c r="D213" s="39"/>
      <c r="E213" s="39"/>
    </row>
    <row r="214" spans="3:5" s="38" customFormat="1">
      <c r="C214" s="39"/>
      <c r="D214" s="39"/>
      <c r="E214" s="39"/>
    </row>
    <row r="215" spans="3:5" s="38" customFormat="1">
      <c r="C215" s="39"/>
      <c r="D215" s="39"/>
      <c r="E215" s="39"/>
    </row>
    <row r="216" spans="3:5" s="38" customFormat="1">
      <c r="C216" s="39"/>
      <c r="D216" s="39"/>
      <c r="E216" s="39"/>
    </row>
    <row r="217" spans="3:5" s="38" customFormat="1">
      <c r="C217" s="39"/>
      <c r="D217" s="39"/>
      <c r="E217" s="39"/>
    </row>
    <row r="218" spans="3:5" s="38" customFormat="1">
      <c r="C218" s="39"/>
      <c r="D218" s="39"/>
      <c r="E218" s="39"/>
    </row>
    <row r="219" spans="3:5" s="38" customFormat="1">
      <c r="C219" s="39"/>
      <c r="D219" s="39"/>
      <c r="E219" s="39"/>
    </row>
    <row r="220" spans="3:5" s="38" customFormat="1">
      <c r="C220" s="39"/>
      <c r="D220" s="39"/>
      <c r="E220" s="39"/>
    </row>
    <row r="221" spans="3:5" s="38" customFormat="1">
      <c r="C221" s="39"/>
      <c r="D221" s="39"/>
      <c r="E221" s="39"/>
    </row>
    <row r="222" spans="3:5" s="38" customFormat="1">
      <c r="C222" s="39"/>
      <c r="D222" s="39"/>
      <c r="E222" s="39"/>
    </row>
    <row r="223" spans="3:5" s="38" customFormat="1">
      <c r="C223" s="39"/>
      <c r="D223" s="39"/>
      <c r="E223" s="39"/>
    </row>
    <row r="224" spans="3:5" s="38" customFormat="1">
      <c r="C224" s="39"/>
      <c r="D224" s="39"/>
      <c r="E224" s="39"/>
    </row>
    <row r="225" spans="3:5" s="38" customFormat="1">
      <c r="C225" s="39"/>
      <c r="D225" s="39"/>
      <c r="E225" s="39"/>
    </row>
    <row r="226" spans="3:5" s="38" customFormat="1">
      <c r="C226" s="39"/>
      <c r="D226" s="39"/>
      <c r="E226" s="39"/>
    </row>
    <row r="227" spans="3:5" s="38" customFormat="1">
      <c r="C227" s="39"/>
      <c r="D227" s="39"/>
      <c r="E227" s="39"/>
    </row>
    <row r="228" spans="3:5" s="38" customFormat="1">
      <c r="C228" s="39"/>
      <c r="D228" s="39"/>
      <c r="E228" s="39"/>
    </row>
    <row r="229" spans="3:5" s="38" customFormat="1">
      <c r="C229" s="39"/>
      <c r="D229" s="39"/>
      <c r="E229" s="39"/>
    </row>
    <row r="230" spans="3:5" s="38" customFormat="1">
      <c r="C230" s="39"/>
      <c r="D230" s="39"/>
      <c r="E230" s="39"/>
    </row>
    <row r="231" spans="3:5" s="38" customFormat="1">
      <c r="C231" s="39"/>
      <c r="D231" s="39"/>
      <c r="E231" s="39"/>
    </row>
    <row r="232" spans="3:5" s="38" customFormat="1">
      <c r="C232" s="39"/>
      <c r="D232" s="39"/>
      <c r="E232" s="39"/>
    </row>
    <row r="233" spans="3:5" s="38" customFormat="1">
      <c r="C233" s="39"/>
      <c r="D233" s="39"/>
      <c r="E233" s="39"/>
    </row>
    <row r="234" spans="3:5" s="38" customFormat="1">
      <c r="C234" s="39"/>
      <c r="D234" s="39"/>
      <c r="E234" s="39"/>
    </row>
    <row r="235" spans="3:5" s="38" customFormat="1">
      <c r="C235" s="39"/>
      <c r="D235" s="39"/>
      <c r="E235" s="39"/>
    </row>
    <row r="236" spans="3:5" s="38" customFormat="1">
      <c r="C236" s="39"/>
      <c r="D236" s="39"/>
      <c r="E236" s="39"/>
    </row>
    <row r="237" spans="3:5" s="38" customFormat="1">
      <c r="C237" s="39"/>
      <c r="D237" s="39"/>
      <c r="E237" s="39"/>
    </row>
    <row r="238" spans="3:5" s="38" customFormat="1">
      <c r="C238" s="39"/>
      <c r="D238" s="39"/>
      <c r="E238" s="39"/>
    </row>
    <row r="239" spans="3:5" s="38" customFormat="1">
      <c r="C239" s="39"/>
      <c r="D239" s="39"/>
      <c r="E239" s="39"/>
    </row>
    <row r="240" spans="3:5" s="38" customFormat="1">
      <c r="C240" s="39"/>
      <c r="D240" s="39"/>
      <c r="E240" s="39"/>
    </row>
    <row r="241" spans="3:5" s="38" customFormat="1">
      <c r="C241" s="39"/>
      <c r="D241" s="39"/>
      <c r="E241" s="39"/>
    </row>
    <row r="242" spans="3:5" s="38" customFormat="1">
      <c r="C242" s="39"/>
      <c r="D242" s="39"/>
      <c r="E242" s="39"/>
    </row>
    <row r="243" spans="3:5" s="38" customFormat="1">
      <c r="C243" s="39"/>
      <c r="D243" s="39"/>
      <c r="E243" s="39"/>
    </row>
    <row r="244" spans="3:5" s="38" customFormat="1">
      <c r="C244" s="39"/>
      <c r="D244" s="39"/>
      <c r="E244" s="39"/>
    </row>
    <row r="245" spans="3:5" s="38" customFormat="1">
      <c r="C245" s="39"/>
      <c r="D245" s="39"/>
      <c r="E245" s="39"/>
    </row>
    <row r="246" spans="3:5" s="38" customFormat="1">
      <c r="C246" s="39"/>
      <c r="D246" s="39"/>
      <c r="E246" s="39"/>
    </row>
    <row r="247" spans="3:5" s="38" customFormat="1">
      <c r="C247" s="39"/>
      <c r="D247" s="39"/>
      <c r="E247" s="39"/>
    </row>
    <row r="248" spans="3:5" s="38" customFormat="1">
      <c r="C248" s="39"/>
      <c r="D248" s="39"/>
      <c r="E248" s="39"/>
    </row>
    <row r="249" spans="3:5" s="38" customFormat="1">
      <c r="C249" s="39"/>
      <c r="D249" s="39"/>
      <c r="E249" s="39"/>
    </row>
    <row r="250" spans="3:5" s="38" customFormat="1">
      <c r="C250" s="39"/>
      <c r="D250" s="39"/>
      <c r="E250" s="39"/>
    </row>
    <row r="251" spans="3:5" s="38" customFormat="1">
      <c r="C251" s="39"/>
      <c r="D251" s="39"/>
      <c r="E251" s="39"/>
    </row>
    <row r="252" spans="3:5" s="38" customFormat="1">
      <c r="C252" s="39"/>
      <c r="D252" s="39"/>
      <c r="E252" s="39"/>
    </row>
    <row r="253" spans="3:5" s="38" customFormat="1">
      <c r="C253" s="39"/>
      <c r="D253" s="39"/>
      <c r="E253" s="39"/>
    </row>
    <row r="254" spans="3:5" s="38" customFormat="1">
      <c r="C254" s="39"/>
      <c r="D254" s="39"/>
      <c r="E254" s="39"/>
    </row>
    <row r="255" spans="3:5" s="38" customFormat="1">
      <c r="C255" s="39"/>
      <c r="D255" s="39"/>
      <c r="E255" s="39"/>
    </row>
    <row r="256" spans="3:5" s="38" customFormat="1">
      <c r="C256" s="39"/>
      <c r="D256" s="39"/>
      <c r="E256" s="39"/>
    </row>
    <row r="257" spans="3:5" s="38" customFormat="1">
      <c r="C257" s="39"/>
      <c r="D257" s="39"/>
      <c r="E257" s="39"/>
    </row>
    <row r="258" spans="3:5" s="38" customFormat="1">
      <c r="C258" s="39"/>
      <c r="D258" s="39"/>
      <c r="E258" s="39"/>
    </row>
    <row r="259" spans="3:5" s="38" customFormat="1">
      <c r="C259" s="39"/>
      <c r="D259" s="39"/>
      <c r="E259" s="39"/>
    </row>
    <row r="260" spans="3:5" s="38" customFormat="1">
      <c r="C260" s="39"/>
      <c r="D260" s="39"/>
      <c r="E260" s="39"/>
    </row>
    <row r="261" spans="3:5" s="38" customFormat="1">
      <c r="C261" s="39"/>
      <c r="D261" s="39"/>
      <c r="E261" s="39"/>
    </row>
    <row r="262" spans="3:5" s="38" customFormat="1">
      <c r="C262" s="39"/>
      <c r="D262" s="39"/>
      <c r="E262" s="39"/>
    </row>
    <row r="263" spans="3:5" s="38" customFormat="1">
      <c r="C263" s="39"/>
      <c r="D263" s="39"/>
      <c r="E263" s="39"/>
    </row>
    <row r="264" spans="3:5" s="38" customFormat="1">
      <c r="C264" s="39"/>
      <c r="D264" s="39"/>
      <c r="E264" s="39"/>
    </row>
    <row r="265" spans="3:5" s="38" customFormat="1">
      <c r="C265" s="39"/>
      <c r="D265" s="39"/>
      <c r="E265" s="39"/>
    </row>
    <row r="266" spans="3:5" s="38" customFormat="1">
      <c r="C266" s="39"/>
      <c r="D266" s="39"/>
      <c r="E266" s="39"/>
    </row>
    <row r="267" spans="3:5" s="38" customFormat="1">
      <c r="C267" s="39"/>
      <c r="D267" s="39"/>
      <c r="E267" s="39"/>
    </row>
    <row r="268" spans="3:5" s="38" customFormat="1">
      <c r="C268" s="39"/>
      <c r="D268" s="39"/>
      <c r="E268" s="39"/>
    </row>
    <row r="269" spans="3:5" s="38" customFormat="1">
      <c r="C269" s="39"/>
      <c r="D269" s="39"/>
      <c r="E269" s="39"/>
    </row>
    <row r="270" spans="3:5" s="38" customFormat="1">
      <c r="C270" s="39"/>
      <c r="D270" s="39"/>
      <c r="E270" s="39"/>
    </row>
    <row r="271" spans="3:5" s="38" customFormat="1">
      <c r="C271" s="39"/>
      <c r="D271" s="39"/>
      <c r="E271" s="39"/>
    </row>
    <row r="272" spans="3:5" s="38" customFormat="1">
      <c r="C272" s="39"/>
      <c r="D272" s="39"/>
      <c r="E272" s="39"/>
    </row>
    <row r="273" spans="3:5" s="38" customFormat="1">
      <c r="C273" s="39"/>
      <c r="D273" s="39"/>
      <c r="E273" s="39"/>
    </row>
    <row r="274" spans="3:5" s="38" customFormat="1">
      <c r="C274" s="39"/>
      <c r="D274" s="39"/>
      <c r="E274" s="39"/>
    </row>
    <row r="275" spans="3:5" s="38" customFormat="1">
      <c r="C275" s="39"/>
      <c r="D275" s="39"/>
      <c r="E275" s="39"/>
    </row>
    <row r="276" spans="3:5" s="38" customFormat="1">
      <c r="C276" s="39"/>
      <c r="D276" s="39"/>
      <c r="E276" s="39"/>
    </row>
    <row r="277" spans="3:5" s="38" customFormat="1">
      <c r="C277" s="39"/>
      <c r="D277" s="39"/>
      <c r="E277" s="39"/>
    </row>
    <row r="278" spans="3:5" s="38" customFormat="1">
      <c r="C278" s="39"/>
      <c r="D278" s="39"/>
      <c r="E278" s="39"/>
    </row>
    <row r="279" spans="3:5" s="38" customFormat="1">
      <c r="C279" s="39"/>
      <c r="D279" s="39"/>
      <c r="E279" s="39"/>
    </row>
    <row r="280" spans="3:5" s="38" customFormat="1">
      <c r="C280" s="39"/>
      <c r="D280" s="39"/>
      <c r="E280" s="39"/>
    </row>
    <row r="281" spans="3:5" s="38" customFormat="1">
      <c r="C281" s="39"/>
      <c r="D281" s="39"/>
      <c r="E281" s="39"/>
    </row>
    <row r="282" spans="3:5" s="38" customFormat="1">
      <c r="C282" s="39"/>
      <c r="D282" s="39"/>
      <c r="E282" s="39"/>
    </row>
    <row r="283" spans="3:5" s="38" customFormat="1">
      <c r="C283" s="39"/>
      <c r="D283" s="39"/>
      <c r="E283" s="39"/>
    </row>
    <row r="284" spans="3:5" s="38" customFormat="1">
      <c r="C284" s="39"/>
      <c r="D284" s="39"/>
      <c r="E284" s="39"/>
    </row>
    <row r="285" spans="3:5" s="38" customFormat="1">
      <c r="C285" s="39"/>
      <c r="D285" s="39"/>
      <c r="E285" s="39"/>
    </row>
    <row r="286" spans="3:5" s="38" customFormat="1">
      <c r="C286" s="39"/>
      <c r="D286" s="39"/>
      <c r="E286" s="39"/>
    </row>
    <row r="287" spans="3:5" s="38" customFormat="1">
      <c r="C287" s="39"/>
      <c r="D287" s="39"/>
      <c r="E287" s="39"/>
    </row>
    <row r="288" spans="3:5" s="38" customFormat="1">
      <c r="C288" s="39"/>
      <c r="D288" s="39"/>
      <c r="E288" s="39"/>
    </row>
    <row r="289" spans="3:5" s="38" customFormat="1">
      <c r="C289" s="39"/>
      <c r="D289" s="39"/>
      <c r="E289" s="39"/>
    </row>
    <row r="290" spans="3:5" s="38" customFormat="1">
      <c r="C290" s="39"/>
      <c r="D290" s="39"/>
      <c r="E290" s="39"/>
    </row>
    <row r="291" spans="3:5" s="38" customFormat="1">
      <c r="C291" s="39"/>
      <c r="D291" s="39"/>
      <c r="E291" s="39"/>
    </row>
    <row r="292" spans="3:5" s="38" customFormat="1">
      <c r="C292" s="39"/>
      <c r="D292" s="39"/>
      <c r="E292" s="39"/>
    </row>
    <row r="293" spans="3:5" s="38" customFormat="1">
      <c r="C293" s="39"/>
      <c r="D293" s="39"/>
      <c r="E293" s="39"/>
    </row>
    <row r="294" spans="3:5" s="38" customFormat="1">
      <c r="C294" s="39"/>
      <c r="D294" s="39"/>
      <c r="E294" s="39"/>
    </row>
    <row r="295" spans="3:5" s="38" customFormat="1">
      <c r="C295" s="39"/>
      <c r="D295" s="39"/>
      <c r="E295" s="39"/>
    </row>
    <row r="296" spans="3:5" s="38" customFormat="1">
      <c r="C296" s="39"/>
      <c r="D296" s="39"/>
      <c r="E296" s="39"/>
    </row>
    <row r="297" spans="3:5" s="38" customFormat="1">
      <c r="C297" s="39"/>
      <c r="D297" s="39"/>
      <c r="E297" s="39"/>
    </row>
    <row r="298" spans="3:5" s="38" customFormat="1">
      <c r="C298" s="39"/>
      <c r="D298" s="39"/>
      <c r="E298" s="39"/>
    </row>
    <row r="299" spans="3:5" s="38" customFormat="1">
      <c r="C299" s="39"/>
      <c r="D299" s="39"/>
      <c r="E299" s="39"/>
    </row>
    <row r="300" spans="3:5" s="38" customFormat="1">
      <c r="C300" s="39"/>
      <c r="D300" s="39"/>
      <c r="E300" s="39"/>
    </row>
    <row r="301" spans="3:5" s="38" customFormat="1">
      <c r="C301" s="39"/>
      <c r="D301" s="39"/>
      <c r="E301" s="39"/>
    </row>
    <row r="302" spans="3:5" s="38" customFormat="1">
      <c r="C302" s="39"/>
      <c r="D302" s="39"/>
      <c r="E302" s="39"/>
    </row>
    <row r="303" spans="3:5" s="38" customFormat="1">
      <c r="C303" s="39"/>
      <c r="D303" s="39"/>
      <c r="E303" s="39"/>
    </row>
    <row r="304" spans="3:5" s="38" customFormat="1">
      <c r="C304" s="39"/>
      <c r="D304" s="39"/>
      <c r="E304" s="39"/>
    </row>
    <row r="305" spans="3:5" s="38" customFormat="1">
      <c r="C305" s="39"/>
      <c r="D305" s="39"/>
      <c r="E305" s="39"/>
    </row>
    <row r="306" spans="3:5" s="38" customFormat="1">
      <c r="C306" s="39"/>
      <c r="D306" s="39"/>
      <c r="E306" s="39"/>
    </row>
    <row r="307" spans="3:5" s="38" customFormat="1">
      <c r="C307" s="39"/>
      <c r="D307" s="39"/>
      <c r="E307" s="39"/>
    </row>
    <row r="308" spans="3:5" s="38" customFormat="1">
      <c r="C308" s="39"/>
      <c r="D308" s="39"/>
      <c r="E308" s="39"/>
    </row>
    <row r="309" spans="3:5" s="38" customFormat="1">
      <c r="C309" s="39"/>
      <c r="D309" s="39"/>
      <c r="E309" s="39"/>
    </row>
    <row r="310" spans="3:5" s="38" customFormat="1">
      <c r="C310" s="39"/>
      <c r="D310" s="39"/>
      <c r="E310" s="39"/>
    </row>
    <row r="311" spans="3:5" s="38" customFormat="1">
      <c r="C311" s="39"/>
      <c r="D311" s="39"/>
      <c r="E311" s="39"/>
    </row>
    <row r="312" spans="3:5" s="38" customFormat="1">
      <c r="C312" s="39"/>
      <c r="D312" s="39"/>
      <c r="E312" s="39"/>
    </row>
    <row r="313" spans="3:5" s="38" customFormat="1">
      <c r="C313" s="39"/>
      <c r="D313" s="39"/>
      <c r="E313" s="39"/>
    </row>
    <row r="314" spans="3:5" s="38" customFormat="1">
      <c r="C314" s="39"/>
      <c r="D314" s="39"/>
      <c r="E314" s="39"/>
    </row>
    <row r="315" spans="3:5" s="38" customFormat="1">
      <c r="C315" s="39"/>
      <c r="D315" s="39"/>
      <c r="E315" s="39"/>
    </row>
    <row r="316" spans="3:5" s="38" customFormat="1">
      <c r="C316" s="39"/>
      <c r="D316" s="39"/>
      <c r="E316" s="39"/>
    </row>
    <row r="317" spans="3:5" s="38" customFormat="1">
      <c r="C317" s="39"/>
      <c r="D317" s="39"/>
      <c r="E317" s="39"/>
    </row>
    <row r="318" spans="3:5" s="38" customFormat="1">
      <c r="C318" s="39"/>
      <c r="D318" s="39"/>
      <c r="E318" s="39"/>
    </row>
    <row r="319" spans="3:5" s="38" customFormat="1">
      <c r="C319" s="39"/>
      <c r="D319" s="39"/>
      <c r="E319" s="39"/>
    </row>
    <row r="320" spans="3:5" s="38" customFormat="1">
      <c r="C320" s="39"/>
      <c r="D320" s="39"/>
      <c r="E320" s="39"/>
    </row>
    <row r="321" spans="3:5" s="38" customFormat="1">
      <c r="C321" s="39"/>
      <c r="D321" s="39"/>
      <c r="E321" s="39"/>
    </row>
    <row r="322" spans="3:5" s="38" customFormat="1">
      <c r="C322" s="39"/>
      <c r="D322" s="39"/>
      <c r="E322" s="39"/>
    </row>
    <row r="323" spans="3:5" s="38" customFormat="1">
      <c r="C323" s="39"/>
      <c r="D323" s="39"/>
      <c r="E323" s="39"/>
    </row>
    <row r="324" spans="3:5" s="38" customFormat="1">
      <c r="C324" s="39"/>
      <c r="D324" s="39"/>
      <c r="E324" s="39"/>
    </row>
    <row r="325" spans="3:5" s="38" customFormat="1">
      <c r="C325" s="39"/>
      <c r="D325" s="39"/>
      <c r="E325" s="39"/>
    </row>
    <row r="326" spans="3:5" s="38" customFormat="1">
      <c r="C326" s="39"/>
      <c r="D326" s="39"/>
      <c r="E326" s="39"/>
    </row>
    <row r="327" spans="3:5" s="38" customFormat="1">
      <c r="C327" s="39"/>
      <c r="D327" s="39"/>
      <c r="E327" s="39"/>
    </row>
    <row r="328" spans="3:5" s="38" customFormat="1">
      <c r="C328" s="39"/>
      <c r="D328" s="39"/>
      <c r="E328" s="39"/>
    </row>
    <row r="329" spans="3:5" s="38" customFormat="1">
      <c r="C329" s="39"/>
      <c r="D329" s="39"/>
      <c r="E329" s="39"/>
    </row>
    <row r="330" spans="3:5" s="38" customFormat="1">
      <c r="C330" s="39"/>
      <c r="D330" s="39"/>
      <c r="E330" s="39"/>
    </row>
    <row r="331" spans="3:5" s="38" customFormat="1">
      <c r="C331" s="39"/>
      <c r="D331" s="39"/>
      <c r="E331" s="39"/>
    </row>
    <row r="332" spans="3:5" s="38" customFormat="1">
      <c r="C332" s="39"/>
      <c r="D332" s="39"/>
      <c r="E332" s="39"/>
    </row>
    <row r="333" spans="3:5" s="38" customFormat="1">
      <c r="C333" s="39"/>
      <c r="D333" s="39"/>
      <c r="E333" s="39"/>
    </row>
    <row r="334" spans="3:5" s="38" customFormat="1">
      <c r="C334" s="39"/>
      <c r="D334" s="39"/>
      <c r="E334" s="39"/>
    </row>
    <row r="335" spans="3:5" s="38" customFormat="1">
      <c r="C335" s="39"/>
      <c r="D335" s="39"/>
      <c r="E335" s="39"/>
    </row>
    <row r="336" spans="3:5" s="38" customFormat="1">
      <c r="C336" s="39"/>
      <c r="D336" s="39"/>
      <c r="E336" s="39"/>
    </row>
    <row r="337" spans="3:5" s="38" customFormat="1">
      <c r="C337" s="39"/>
      <c r="D337" s="39"/>
      <c r="E337" s="39"/>
    </row>
    <row r="338" spans="3:5" s="38" customFormat="1">
      <c r="C338" s="39"/>
      <c r="D338" s="39"/>
      <c r="E338" s="39"/>
    </row>
    <row r="339" spans="3:5" s="38" customFormat="1">
      <c r="C339" s="39"/>
      <c r="D339" s="39"/>
      <c r="E339" s="39"/>
    </row>
    <row r="340" spans="3:5" s="38" customFormat="1">
      <c r="C340" s="39"/>
      <c r="D340" s="39"/>
      <c r="E340" s="39"/>
    </row>
    <row r="341" spans="3:5" s="38" customFormat="1">
      <c r="C341" s="39"/>
      <c r="D341" s="39"/>
      <c r="E341" s="39"/>
    </row>
    <row r="342" spans="3:5" s="38" customFormat="1">
      <c r="C342" s="39"/>
      <c r="D342" s="39"/>
      <c r="E342" s="39"/>
    </row>
    <row r="343" spans="3:5" s="38" customFormat="1">
      <c r="C343" s="39"/>
      <c r="D343" s="39"/>
      <c r="E343" s="39"/>
    </row>
    <row r="344" spans="3:5" s="38" customFormat="1">
      <c r="C344" s="39"/>
      <c r="D344" s="39"/>
      <c r="E344" s="39"/>
    </row>
    <row r="345" spans="3:5" s="38" customFormat="1">
      <c r="C345" s="39"/>
      <c r="D345" s="39"/>
      <c r="E345" s="39"/>
    </row>
    <row r="346" spans="3:5" s="38" customFormat="1">
      <c r="C346" s="39"/>
      <c r="D346" s="39"/>
      <c r="E346" s="39"/>
    </row>
    <row r="347" spans="3:5" s="38" customFormat="1">
      <c r="C347" s="39"/>
      <c r="D347" s="39"/>
      <c r="E347" s="39"/>
    </row>
    <row r="348" spans="3:5" s="38" customFormat="1">
      <c r="C348" s="39"/>
      <c r="D348" s="39"/>
      <c r="E348" s="39"/>
    </row>
    <row r="349" spans="3:5" s="38" customFormat="1">
      <c r="C349" s="39"/>
      <c r="D349" s="39"/>
      <c r="E349" s="39"/>
    </row>
    <row r="350" spans="3:5" s="38" customFormat="1">
      <c r="C350" s="39"/>
      <c r="D350" s="39"/>
      <c r="E350" s="39"/>
    </row>
    <row r="351" spans="3:5" s="38" customFormat="1">
      <c r="C351" s="39"/>
      <c r="D351" s="39"/>
      <c r="E351" s="39"/>
    </row>
    <row r="352" spans="3:5" s="38" customFormat="1">
      <c r="C352" s="39"/>
      <c r="D352" s="39"/>
      <c r="E352" s="39"/>
    </row>
    <row r="353" spans="3:5" s="38" customFormat="1">
      <c r="C353" s="39"/>
      <c r="D353" s="39"/>
      <c r="E353" s="39"/>
    </row>
    <row r="354" spans="3:5" s="38" customFormat="1">
      <c r="C354" s="39"/>
      <c r="D354" s="39"/>
      <c r="E354" s="39"/>
    </row>
    <row r="355" spans="3:5" s="38" customFormat="1">
      <c r="C355" s="39"/>
      <c r="D355" s="39"/>
      <c r="E355" s="39"/>
    </row>
    <row r="356" spans="3:5" s="38" customFormat="1">
      <c r="C356" s="39"/>
      <c r="D356" s="39"/>
      <c r="E356" s="39"/>
    </row>
    <row r="357" spans="3:5" s="38" customFormat="1">
      <c r="C357" s="39"/>
      <c r="D357" s="39"/>
      <c r="E357" s="39"/>
    </row>
    <row r="358" spans="3:5" s="38" customFormat="1">
      <c r="C358" s="39"/>
      <c r="D358" s="39"/>
      <c r="E358" s="39"/>
    </row>
    <row r="359" spans="3:5" s="38" customFormat="1">
      <c r="C359" s="39"/>
      <c r="D359" s="39"/>
      <c r="E359" s="39"/>
    </row>
    <row r="360" spans="3:5" s="38" customFormat="1">
      <c r="C360" s="39"/>
      <c r="D360" s="39"/>
      <c r="E360" s="39"/>
    </row>
    <row r="361" spans="3:5" s="38" customFormat="1">
      <c r="C361" s="39"/>
      <c r="D361" s="39"/>
      <c r="E361" s="39"/>
    </row>
    <row r="362" spans="3:5" s="38" customFormat="1">
      <c r="C362" s="39"/>
      <c r="D362" s="39"/>
      <c r="E362" s="39"/>
    </row>
    <row r="363" spans="3:5" s="38" customFormat="1">
      <c r="C363" s="39"/>
      <c r="D363" s="39"/>
      <c r="E363" s="39"/>
    </row>
    <row r="364" spans="3:5" s="38" customFormat="1">
      <c r="C364" s="39"/>
      <c r="D364" s="39"/>
      <c r="E364" s="39"/>
    </row>
    <row r="365" spans="3:5" s="38" customFormat="1">
      <c r="C365" s="39"/>
      <c r="D365" s="39"/>
      <c r="E365" s="39"/>
    </row>
    <row r="366" spans="3:5" s="38" customFormat="1">
      <c r="C366" s="39"/>
      <c r="D366" s="39"/>
      <c r="E366" s="39"/>
    </row>
    <row r="367" spans="3:5" s="38" customFormat="1">
      <c r="C367" s="39"/>
      <c r="D367" s="39"/>
      <c r="E367" s="39"/>
    </row>
    <row r="368" spans="3:5" s="38" customFormat="1">
      <c r="C368" s="39"/>
      <c r="D368" s="39"/>
      <c r="E368" s="39"/>
    </row>
  </sheetData>
  <mergeCells count="28">
    <mergeCell ref="F17:K17"/>
    <mergeCell ref="L17:P17"/>
    <mergeCell ref="L12:P12"/>
    <mergeCell ref="C15:N15"/>
    <mergeCell ref="A17:A18"/>
    <mergeCell ref="B17:B18"/>
    <mergeCell ref="C17:C18"/>
    <mergeCell ref="D17:D18"/>
    <mergeCell ref="E17:E18"/>
    <mergeCell ref="N75:O75"/>
    <mergeCell ref="A78:B78"/>
    <mergeCell ref="G78:H78"/>
    <mergeCell ref="C71:K71"/>
    <mergeCell ref="C72:K72"/>
    <mergeCell ref="C73:K73"/>
    <mergeCell ref="A75:B75"/>
    <mergeCell ref="D75:E75"/>
    <mergeCell ref="G75:H75"/>
    <mergeCell ref="I75:M75"/>
    <mergeCell ref="C10:P10"/>
    <mergeCell ref="A11:B11"/>
    <mergeCell ref="A14:P14"/>
    <mergeCell ref="A13:P13"/>
    <mergeCell ref="A4:P4"/>
    <mergeCell ref="A5:P5"/>
    <mergeCell ref="C7:P7"/>
    <mergeCell ref="C8:P8"/>
    <mergeCell ref="C9:P9"/>
  </mergeCells>
  <pageMargins left="0.48" right="0.43307086614173229" top="0.74803149606299213" bottom="0.6692913385826772" header="0.51181102362204722" footer="0.43307086614173229"/>
  <pageSetup paperSize="9" scale="91" orientation="landscape" r:id="rId1"/>
  <headerFooter alignWithMargins="0">
    <oddFooter>&amp;R&amp;P lapa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7"/>
  <sheetViews>
    <sheetView view="pageBreakPreview" topLeftCell="A25" zoomScaleNormal="100" zoomScaleSheetLayoutView="100" workbookViewId="0">
      <selection activeCell="H25" sqref="H25"/>
    </sheetView>
  </sheetViews>
  <sheetFormatPr defaultRowHeight="12.75"/>
  <cols>
    <col min="1" max="1" width="4.140625" style="161" customWidth="1"/>
    <col min="2" max="2" width="13.140625" style="215" customWidth="1"/>
    <col min="3" max="3" width="40" style="226" customWidth="1"/>
    <col min="4" max="4" width="5.85546875" style="226" bestFit="1" customWidth="1"/>
    <col min="5" max="5" width="7.85546875" style="226" customWidth="1"/>
    <col min="6" max="6" width="5.7109375" style="215" bestFit="1" customWidth="1"/>
    <col min="7" max="7" width="5.7109375" style="161" bestFit="1" customWidth="1"/>
    <col min="8" max="8" width="7.28515625" style="161" customWidth="1"/>
    <col min="9" max="10" width="7" style="161" bestFit="1" customWidth="1"/>
    <col min="11" max="11" width="7" style="161" customWidth="1"/>
    <col min="12" max="16" width="8.42578125" style="161" customWidth="1"/>
    <col min="17" max="17" width="7.28515625" style="161" customWidth="1"/>
    <col min="18" max="16384" width="9.140625" style="161"/>
  </cols>
  <sheetData>
    <row r="1" spans="1:16">
      <c r="B1" s="162"/>
      <c r="C1" s="163"/>
      <c r="D1" s="163"/>
      <c r="E1" s="163"/>
      <c r="F1" s="162"/>
      <c r="P1" s="164" t="s">
        <v>210</v>
      </c>
    </row>
    <row r="2" spans="1:16">
      <c r="B2" s="162"/>
      <c r="C2" s="163"/>
      <c r="D2" s="163"/>
      <c r="E2" s="163"/>
      <c r="F2" s="162"/>
      <c r="P2" s="164" t="s">
        <v>282</v>
      </c>
    </row>
    <row r="3" spans="1:16">
      <c r="B3" s="162"/>
      <c r="C3" s="163"/>
      <c r="D3" s="163"/>
      <c r="E3" s="163"/>
      <c r="F3" s="162"/>
      <c r="P3" s="164" t="s">
        <v>211</v>
      </c>
    </row>
    <row r="4" spans="1:16" ht="15.75">
      <c r="A4" s="456" t="s">
        <v>212</v>
      </c>
      <c r="B4" s="456"/>
      <c r="C4" s="456"/>
      <c r="D4" s="456"/>
      <c r="E4" s="456"/>
      <c r="F4" s="456"/>
      <c r="G4" s="456"/>
      <c r="H4" s="456"/>
      <c r="I4" s="456"/>
      <c r="J4" s="456"/>
      <c r="K4" s="456"/>
      <c r="L4" s="456"/>
      <c r="M4" s="456"/>
      <c r="N4" s="456"/>
      <c r="O4" s="456"/>
      <c r="P4" s="456"/>
    </row>
    <row r="5" spans="1:16" ht="14.25">
      <c r="A5" s="457" t="s">
        <v>213</v>
      </c>
      <c r="B5" s="457"/>
      <c r="C5" s="457"/>
      <c r="D5" s="457"/>
      <c r="E5" s="457"/>
      <c r="F5" s="457"/>
      <c r="G5" s="457"/>
      <c r="H5" s="457"/>
      <c r="I5" s="457"/>
      <c r="J5" s="457"/>
      <c r="K5" s="457"/>
      <c r="L5" s="457"/>
      <c r="M5" s="457"/>
      <c r="N5" s="457"/>
      <c r="O5" s="457"/>
      <c r="P5" s="457"/>
    </row>
    <row r="6" spans="1:16" ht="4.5" customHeight="1">
      <c r="A6" s="165"/>
      <c r="B6" s="165"/>
      <c r="C6" s="165"/>
      <c r="D6" s="165"/>
      <c r="E6" s="165"/>
      <c r="F6" s="165"/>
      <c r="G6" s="165"/>
      <c r="H6" s="165"/>
      <c r="I6" s="165"/>
      <c r="J6" s="165"/>
      <c r="K6" s="165"/>
      <c r="L6" s="165"/>
      <c r="M6" s="165"/>
      <c r="N6" s="165"/>
      <c r="O6" s="165"/>
      <c r="P6" s="165"/>
    </row>
    <row r="7" spans="1:16" ht="4.5" customHeight="1">
      <c r="A7" s="166" t="s">
        <v>214</v>
      </c>
      <c r="B7" s="167"/>
      <c r="C7" s="458"/>
      <c r="D7" s="458"/>
      <c r="E7" s="458"/>
      <c r="F7" s="458"/>
      <c r="G7" s="458"/>
      <c r="H7" s="458"/>
      <c r="I7" s="458"/>
      <c r="J7" s="458"/>
      <c r="K7" s="458"/>
      <c r="L7" s="458"/>
      <c r="M7" s="458"/>
      <c r="N7" s="458"/>
      <c r="O7" s="458"/>
      <c r="P7" s="458"/>
    </row>
    <row r="8" spans="1:16" ht="15" customHeight="1">
      <c r="A8" s="168" t="s">
        <v>215</v>
      </c>
      <c r="B8" s="169"/>
      <c r="C8" s="458" t="s">
        <v>279</v>
      </c>
      <c r="D8" s="458"/>
      <c r="E8" s="458"/>
      <c r="F8" s="458"/>
      <c r="G8" s="458"/>
      <c r="H8" s="458"/>
      <c r="I8" s="458"/>
      <c r="J8" s="458"/>
      <c r="K8" s="458"/>
      <c r="L8" s="458"/>
      <c r="M8" s="458"/>
      <c r="N8" s="458"/>
      <c r="O8" s="458"/>
      <c r="P8" s="458"/>
    </row>
    <row r="9" spans="1:16" ht="15">
      <c r="A9" s="168" t="s">
        <v>216</v>
      </c>
      <c r="B9" s="169"/>
      <c r="C9" s="459" t="s">
        <v>280</v>
      </c>
      <c r="D9" s="459"/>
      <c r="E9" s="459"/>
      <c r="F9" s="459"/>
      <c r="G9" s="459"/>
      <c r="H9" s="459"/>
      <c r="I9" s="459"/>
      <c r="J9" s="459"/>
      <c r="K9" s="459"/>
      <c r="L9" s="459"/>
      <c r="M9" s="459"/>
      <c r="N9" s="459"/>
      <c r="O9" s="459"/>
      <c r="P9" s="459"/>
    </row>
    <row r="10" spans="1:16" s="162" customFormat="1" ht="18" customHeight="1">
      <c r="A10" s="168" t="s">
        <v>217</v>
      </c>
      <c r="B10" s="170"/>
      <c r="C10" s="461" t="s">
        <v>218</v>
      </c>
      <c r="D10" s="461"/>
      <c r="E10" s="461"/>
      <c r="F10" s="461"/>
      <c r="G10" s="461"/>
      <c r="H10" s="461"/>
      <c r="I10" s="461"/>
      <c r="J10" s="461"/>
      <c r="K10" s="461"/>
      <c r="L10" s="461"/>
      <c r="M10" s="461"/>
      <c r="N10" s="461"/>
      <c r="O10" s="461"/>
      <c r="P10" s="461"/>
    </row>
    <row r="11" spans="1:16" s="162" customFormat="1" ht="31.5" customHeight="1">
      <c r="A11" s="462" t="s">
        <v>219</v>
      </c>
      <c r="B11" s="462"/>
      <c r="C11" s="171"/>
      <c r="D11" s="172"/>
      <c r="E11" s="173"/>
      <c r="F11" s="173"/>
      <c r="G11" s="173"/>
      <c r="H11" s="174"/>
      <c r="I11" s="174"/>
      <c r="J11" s="175"/>
      <c r="K11" s="165"/>
      <c r="L11" s="165"/>
      <c r="M11" s="165"/>
      <c r="N11" s="165"/>
      <c r="O11" s="165"/>
      <c r="P11" s="165"/>
    </row>
    <row r="12" spans="1:16" s="162" customFormat="1" ht="6" customHeight="1">
      <c r="C12" s="163"/>
      <c r="D12" s="163"/>
      <c r="E12" s="163"/>
      <c r="L12" s="176"/>
      <c r="M12" s="176"/>
      <c r="N12" s="176"/>
      <c r="O12" s="176"/>
      <c r="P12" s="176"/>
    </row>
    <row r="13" spans="1:16" s="162" customFormat="1" ht="12.75" customHeight="1">
      <c r="A13" s="463" t="s">
        <v>266</v>
      </c>
      <c r="B13" s="463"/>
      <c r="C13" s="463"/>
      <c r="D13" s="463"/>
      <c r="E13" s="463"/>
      <c r="F13" s="463"/>
      <c r="G13" s="463"/>
      <c r="H13" s="463"/>
      <c r="I13" s="463"/>
      <c r="J13" s="463"/>
      <c r="K13" s="463"/>
      <c r="L13" s="463"/>
      <c r="M13" s="463"/>
      <c r="N13" s="463"/>
      <c r="O13" s="463"/>
      <c r="P13" s="463"/>
    </row>
    <row r="14" spans="1:16" s="162" customFormat="1" ht="12.75" customHeight="1">
      <c r="A14" s="463" t="s">
        <v>60</v>
      </c>
      <c r="B14" s="463"/>
      <c r="C14" s="463"/>
      <c r="D14" s="463"/>
      <c r="E14" s="463"/>
      <c r="F14" s="463"/>
      <c r="G14" s="463"/>
      <c r="H14" s="463"/>
      <c r="I14" s="463"/>
      <c r="J14" s="463"/>
      <c r="K14" s="463"/>
      <c r="L14" s="463"/>
      <c r="M14" s="463"/>
      <c r="N14" s="463"/>
      <c r="O14" s="463"/>
      <c r="P14" s="463"/>
    </row>
    <row r="15" spans="1:16" s="162" customFormat="1">
      <c r="C15" s="460" t="s">
        <v>9</v>
      </c>
      <c r="D15" s="460"/>
      <c r="E15" s="460"/>
      <c r="F15" s="460"/>
      <c r="G15" s="460"/>
      <c r="H15" s="460"/>
      <c r="I15" s="460"/>
      <c r="J15" s="460"/>
      <c r="K15" s="460"/>
      <c r="L15" s="460"/>
      <c r="M15" s="460"/>
      <c r="N15" s="460"/>
    </row>
    <row r="16" spans="1:16" s="162" customFormat="1" ht="12.75" customHeight="1" thickBot="1">
      <c r="C16" s="177"/>
      <c r="D16" s="177"/>
      <c r="E16" s="177"/>
      <c r="F16" s="177"/>
      <c r="G16" s="177"/>
      <c r="H16" s="177"/>
      <c r="I16" s="177"/>
      <c r="J16" s="177"/>
      <c r="K16" s="177"/>
      <c r="L16" s="177"/>
      <c r="M16" s="177"/>
      <c r="N16" s="177"/>
    </row>
    <row r="17" spans="1:36" s="178" customFormat="1" ht="13.5" thickBot="1">
      <c r="A17" s="464" t="s">
        <v>0</v>
      </c>
      <c r="B17" s="464" t="s">
        <v>18</v>
      </c>
      <c r="C17" s="466" t="s">
        <v>19</v>
      </c>
      <c r="D17" s="464" t="s">
        <v>20</v>
      </c>
      <c r="E17" s="464" t="s">
        <v>21</v>
      </c>
      <c r="F17" s="468" t="s">
        <v>22</v>
      </c>
      <c r="G17" s="468"/>
      <c r="H17" s="468"/>
      <c r="I17" s="468"/>
      <c r="J17" s="468"/>
      <c r="K17" s="468"/>
      <c r="L17" s="468" t="s">
        <v>23</v>
      </c>
      <c r="M17" s="468"/>
      <c r="N17" s="468"/>
      <c r="O17" s="468"/>
      <c r="P17" s="468"/>
    </row>
    <row r="18" spans="1:36" s="178" customFormat="1" ht="69.75" customHeight="1" thickBot="1">
      <c r="A18" s="465"/>
      <c r="B18" s="465"/>
      <c r="C18" s="467"/>
      <c r="D18" s="465"/>
      <c r="E18" s="465"/>
      <c r="F18" s="179" t="s">
        <v>24</v>
      </c>
      <c r="G18" s="180" t="s">
        <v>33</v>
      </c>
      <c r="H18" s="180" t="s">
        <v>34</v>
      </c>
      <c r="I18" s="180" t="s">
        <v>35</v>
      </c>
      <c r="J18" s="180" t="s">
        <v>36</v>
      </c>
      <c r="K18" s="179" t="s">
        <v>37</v>
      </c>
      <c r="L18" s="180" t="s">
        <v>25</v>
      </c>
      <c r="M18" s="180" t="s">
        <v>34</v>
      </c>
      <c r="N18" s="180" t="s">
        <v>35</v>
      </c>
      <c r="O18" s="180" t="s">
        <v>36</v>
      </c>
      <c r="P18" s="180" t="s">
        <v>38</v>
      </c>
      <c r="Z18" s="181"/>
      <c r="AA18" s="181"/>
      <c r="AB18" s="181"/>
      <c r="AC18" s="181"/>
      <c r="AD18" s="181"/>
      <c r="AE18" s="181"/>
      <c r="AF18" s="181"/>
      <c r="AG18" s="181"/>
      <c r="AH18" s="181"/>
      <c r="AI18" s="181"/>
      <c r="AJ18" s="181"/>
    </row>
    <row r="19" spans="1:36" s="178" customFormat="1" ht="13.5" thickBot="1">
      <c r="A19" s="182" t="s">
        <v>26</v>
      </c>
      <c r="B19" s="183" t="s">
        <v>27</v>
      </c>
      <c r="C19" s="184">
        <v>3</v>
      </c>
      <c r="D19" s="185">
        <v>4</v>
      </c>
      <c r="E19" s="184">
        <v>5</v>
      </c>
      <c r="F19" s="185">
        <v>6</v>
      </c>
      <c r="G19" s="184">
        <v>7</v>
      </c>
      <c r="H19" s="184">
        <v>8</v>
      </c>
      <c r="I19" s="185">
        <v>9</v>
      </c>
      <c r="J19" s="185">
        <v>10</v>
      </c>
      <c r="K19" s="184">
        <v>11</v>
      </c>
      <c r="L19" s="184">
        <v>12</v>
      </c>
      <c r="M19" s="184">
        <v>13</v>
      </c>
      <c r="N19" s="185">
        <v>14</v>
      </c>
      <c r="O19" s="185">
        <v>15</v>
      </c>
      <c r="P19" s="186">
        <v>16</v>
      </c>
      <c r="Z19" s="181"/>
      <c r="AA19" s="469"/>
      <c r="AB19" s="469"/>
      <c r="AC19" s="469"/>
      <c r="AD19" s="469"/>
      <c r="AE19" s="469"/>
      <c r="AF19" s="469"/>
      <c r="AG19" s="469"/>
      <c r="AH19" s="469"/>
      <c r="AI19" s="181"/>
      <c r="AJ19" s="181"/>
    </row>
    <row r="20" spans="1:36" ht="18.75" customHeight="1">
      <c r="A20" s="187"/>
      <c r="B20" s="188"/>
      <c r="C20" s="189" t="s">
        <v>69</v>
      </c>
      <c r="D20" s="190"/>
      <c r="E20" s="191"/>
      <c r="F20" s="48"/>
      <c r="G20" s="48"/>
      <c r="H20" s="48"/>
      <c r="I20" s="48"/>
      <c r="J20" s="48"/>
      <c r="K20" s="48"/>
      <c r="L20" s="48"/>
      <c r="M20" s="48"/>
      <c r="N20" s="48"/>
      <c r="O20" s="48"/>
      <c r="P20" s="48"/>
      <c r="Z20" s="162"/>
      <c r="AA20" s="162"/>
      <c r="AB20" s="162"/>
      <c r="AC20" s="162"/>
      <c r="AD20" s="162"/>
      <c r="AE20" s="176"/>
      <c r="AF20" s="176"/>
      <c r="AG20" s="176"/>
      <c r="AH20" s="176"/>
      <c r="AI20" s="162"/>
      <c r="AJ20" s="162"/>
    </row>
    <row r="21" spans="1:36" s="201" customFormat="1" ht="63.75">
      <c r="A21" s="194">
        <v>1</v>
      </c>
      <c r="B21" s="195" t="s">
        <v>61</v>
      </c>
      <c r="C21" s="204" t="s">
        <v>400</v>
      </c>
      <c r="D21" s="195" t="s">
        <v>54</v>
      </c>
      <c r="E21" s="196">
        <v>8</v>
      </c>
      <c r="F21" s="197"/>
      <c r="G21" s="198"/>
      <c r="H21" s="199"/>
      <c r="I21" s="198"/>
      <c r="J21" s="198"/>
      <c r="K21" s="198"/>
      <c r="L21" s="198"/>
      <c r="M21" s="198"/>
      <c r="N21" s="198"/>
      <c r="O21" s="198"/>
      <c r="P21" s="200"/>
      <c r="Z21" s="202"/>
      <c r="AA21" s="203"/>
      <c r="AB21" s="203"/>
      <c r="AC21" s="203"/>
      <c r="AD21" s="203"/>
      <c r="AE21" s="203"/>
      <c r="AF21" s="203"/>
      <c r="AG21" s="203"/>
      <c r="AH21" s="203"/>
      <c r="AI21" s="203"/>
      <c r="AJ21" s="203"/>
    </row>
    <row r="22" spans="1:36" s="201" customFormat="1" ht="63.75">
      <c r="A22" s="194">
        <v>2</v>
      </c>
      <c r="B22" s="195" t="s">
        <v>61</v>
      </c>
      <c r="C22" s="204" t="s">
        <v>401</v>
      </c>
      <c r="D22" s="195" t="s">
        <v>54</v>
      </c>
      <c r="E22" s="196">
        <v>19</v>
      </c>
      <c r="F22" s="197"/>
      <c r="G22" s="198"/>
      <c r="H22" s="199"/>
      <c r="I22" s="198"/>
      <c r="J22" s="198"/>
      <c r="K22" s="198"/>
      <c r="L22" s="198"/>
      <c r="M22" s="198"/>
      <c r="N22" s="198"/>
      <c r="O22" s="198"/>
      <c r="P22" s="200"/>
      <c r="Z22" s="202"/>
      <c r="AA22" s="203"/>
      <c r="AB22" s="203"/>
      <c r="AC22" s="203"/>
      <c r="AD22" s="203"/>
      <c r="AE22" s="203"/>
      <c r="AF22" s="203"/>
      <c r="AG22" s="203"/>
      <c r="AH22" s="203"/>
      <c r="AI22" s="203"/>
      <c r="AJ22" s="203"/>
    </row>
    <row r="23" spans="1:36" s="201" customFormat="1" ht="63.75">
      <c r="A23" s="194">
        <v>3</v>
      </c>
      <c r="B23" s="195" t="s">
        <v>61</v>
      </c>
      <c r="C23" s="204" t="s">
        <v>402</v>
      </c>
      <c r="D23" s="195" t="s">
        <v>54</v>
      </c>
      <c r="E23" s="196">
        <v>17</v>
      </c>
      <c r="F23" s="197"/>
      <c r="G23" s="198"/>
      <c r="H23" s="199"/>
      <c r="I23" s="198"/>
      <c r="J23" s="198"/>
      <c r="K23" s="198"/>
      <c r="L23" s="198"/>
      <c r="M23" s="198"/>
      <c r="N23" s="198"/>
      <c r="O23" s="198"/>
      <c r="P23" s="200"/>
      <c r="Z23" s="202"/>
      <c r="AA23" s="203"/>
      <c r="AB23" s="203"/>
      <c r="AC23" s="203"/>
      <c r="AD23" s="203"/>
      <c r="AE23" s="203"/>
      <c r="AF23" s="203"/>
      <c r="AG23" s="203"/>
      <c r="AH23" s="203"/>
      <c r="AI23" s="203"/>
      <c r="AJ23" s="203"/>
    </row>
    <row r="24" spans="1:36" s="201" customFormat="1" ht="63.75">
      <c r="A24" s="194">
        <v>4</v>
      </c>
      <c r="B24" s="195" t="s">
        <v>61</v>
      </c>
      <c r="C24" s="204" t="s">
        <v>403</v>
      </c>
      <c r="D24" s="195" t="s">
        <v>54</v>
      </c>
      <c r="E24" s="196">
        <v>5</v>
      </c>
      <c r="F24" s="197"/>
      <c r="G24" s="198"/>
      <c r="H24" s="199"/>
      <c r="I24" s="198"/>
      <c r="J24" s="198"/>
      <c r="K24" s="198"/>
      <c r="L24" s="198"/>
      <c r="M24" s="198"/>
      <c r="N24" s="198"/>
      <c r="O24" s="198"/>
      <c r="P24" s="200"/>
      <c r="Z24" s="202"/>
      <c r="AA24" s="203"/>
      <c r="AB24" s="203"/>
      <c r="AC24" s="203"/>
      <c r="AD24" s="203"/>
      <c r="AE24" s="203"/>
      <c r="AF24" s="203"/>
      <c r="AG24" s="203"/>
      <c r="AH24" s="203"/>
      <c r="AI24" s="203"/>
      <c r="AJ24" s="203"/>
    </row>
    <row r="25" spans="1:36" s="201" customFormat="1" ht="63.75">
      <c r="A25" s="194">
        <v>5</v>
      </c>
      <c r="B25" s="195" t="s">
        <v>61</v>
      </c>
      <c r="C25" s="204" t="s">
        <v>404</v>
      </c>
      <c r="D25" s="195" t="s">
        <v>54</v>
      </c>
      <c r="E25" s="196">
        <v>11</v>
      </c>
      <c r="F25" s="197"/>
      <c r="G25" s="198"/>
      <c r="H25" s="199"/>
      <c r="I25" s="198"/>
      <c r="J25" s="198"/>
      <c r="K25" s="198"/>
      <c r="L25" s="198"/>
      <c r="M25" s="198"/>
      <c r="N25" s="198"/>
      <c r="O25" s="198"/>
      <c r="P25" s="200"/>
      <c r="Z25" s="202"/>
      <c r="AA25" s="203"/>
      <c r="AB25" s="203"/>
      <c r="AC25" s="203"/>
      <c r="AD25" s="203"/>
      <c r="AE25" s="203"/>
      <c r="AF25" s="203"/>
      <c r="AG25" s="203"/>
      <c r="AH25" s="203"/>
      <c r="AI25" s="203"/>
      <c r="AJ25" s="203"/>
    </row>
    <row r="26" spans="1:36" s="201" customFormat="1" ht="89.25">
      <c r="A26" s="194">
        <v>6</v>
      </c>
      <c r="B26" s="195" t="s">
        <v>61</v>
      </c>
      <c r="C26" s="204" t="s">
        <v>291</v>
      </c>
      <c r="D26" s="195" t="s">
        <v>54</v>
      </c>
      <c r="E26" s="196">
        <v>24</v>
      </c>
      <c r="F26" s="197"/>
      <c r="G26" s="198"/>
      <c r="H26" s="199"/>
      <c r="I26" s="198"/>
      <c r="J26" s="198"/>
      <c r="K26" s="198"/>
      <c r="L26" s="198"/>
      <c r="M26" s="198"/>
      <c r="N26" s="198"/>
      <c r="O26" s="198"/>
      <c r="P26" s="200"/>
      <c r="Z26" s="202"/>
      <c r="AA26" s="203"/>
      <c r="AB26" s="203"/>
      <c r="AC26" s="203"/>
      <c r="AD26" s="203"/>
      <c r="AE26" s="203"/>
      <c r="AF26" s="203"/>
      <c r="AG26" s="203"/>
      <c r="AH26" s="203"/>
      <c r="AI26" s="203"/>
      <c r="AJ26" s="203"/>
    </row>
    <row r="27" spans="1:36" s="201" customFormat="1" ht="63.75">
      <c r="A27" s="194">
        <v>7</v>
      </c>
      <c r="B27" s="195" t="s">
        <v>61</v>
      </c>
      <c r="C27" s="204" t="s">
        <v>405</v>
      </c>
      <c r="D27" s="195" t="s">
        <v>54</v>
      </c>
      <c r="E27" s="196">
        <v>1</v>
      </c>
      <c r="F27" s="197"/>
      <c r="G27" s="198"/>
      <c r="H27" s="199"/>
      <c r="I27" s="198"/>
      <c r="J27" s="198"/>
      <c r="K27" s="198"/>
      <c r="L27" s="198"/>
      <c r="M27" s="198"/>
      <c r="N27" s="198"/>
      <c r="O27" s="198"/>
      <c r="P27" s="200"/>
      <c r="Z27" s="202"/>
      <c r="AA27" s="203"/>
      <c r="AB27" s="203"/>
      <c r="AC27" s="203"/>
      <c r="AD27" s="203"/>
      <c r="AE27" s="203"/>
      <c r="AF27" s="203"/>
      <c r="AG27" s="203"/>
      <c r="AH27" s="203"/>
      <c r="AI27" s="203"/>
      <c r="AJ27" s="203"/>
    </row>
    <row r="28" spans="1:36" s="201" customFormat="1" ht="63.75">
      <c r="A28" s="194">
        <v>8</v>
      </c>
      <c r="B28" s="195" t="s">
        <v>61</v>
      </c>
      <c r="C28" s="204" t="s">
        <v>406</v>
      </c>
      <c r="D28" s="195" t="s">
        <v>54</v>
      </c>
      <c r="E28" s="196">
        <v>8</v>
      </c>
      <c r="F28" s="197"/>
      <c r="G28" s="198"/>
      <c r="H28" s="199"/>
      <c r="I28" s="198"/>
      <c r="J28" s="198"/>
      <c r="K28" s="198"/>
      <c r="L28" s="198"/>
      <c r="M28" s="198"/>
      <c r="N28" s="198"/>
      <c r="O28" s="198"/>
      <c r="P28" s="200"/>
      <c r="Z28" s="202"/>
      <c r="AA28" s="203"/>
      <c r="AB28" s="203"/>
      <c r="AC28" s="203"/>
      <c r="AD28" s="203"/>
      <c r="AE28" s="203"/>
      <c r="AF28" s="203"/>
      <c r="AG28" s="203"/>
      <c r="AH28" s="203"/>
      <c r="AI28" s="203"/>
      <c r="AJ28" s="203"/>
    </row>
    <row r="29" spans="1:36" s="201" customFormat="1" ht="25.5">
      <c r="A29" s="194">
        <v>10</v>
      </c>
      <c r="B29" s="195" t="s">
        <v>65</v>
      </c>
      <c r="C29" s="204" t="s">
        <v>62</v>
      </c>
      <c r="D29" s="195" t="s">
        <v>53</v>
      </c>
      <c r="E29" s="196">
        <v>623.79999999999995</v>
      </c>
      <c r="F29" s="197"/>
      <c r="G29" s="198"/>
      <c r="H29" s="199"/>
      <c r="I29" s="198"/>
      <c r="J29" s="198"/>
      <c r="K29" s="198"/>
      <c r="L29" s="198"/>
      <c r="M29" s="198"/>
      <c r="N29" s="198"/>
      <c r="O29" s="198"/>
      <c r="P29" s="200"/>
      <c r="Z29" s="202"/>
      <c r="AA29" s="203"/>
      <c r="AB29" s="203"/>
      <c r="AC29" s="203"/>
      <c r="AD29" s="203"/>
      <c r="AE29" s="203"/>
      <c r="AF29" s="203"/>
      <c r="AG29" s="203"/>
      <c r="AH29" s="203"/>
      <c r="AI29" s="203"/>
      <c r="AJ29" s="203"/>
    </row>
    <row r="30" spans="1:36" s="201" customFormat="1" ht="25.5">
      <c r="A30" s="194">
        <v>11</v>
      </c>
      <c r="B30" s="195" t="s">
        <v>65</v>
      </c>
      <c r="C30" s="204" t="s">
        <v>63</v>
      </c>
      <c r="D30" s="195" t="s">
        <v>53</v>
      </c>
      <c r="E30" s="196">
        <v>623.79999999999995</v>
      </c>
      <c r="F30" s="197"/>
      <c r="G30" s="198"/>
      <c r="H30" s="199"/>
      <c r="I30" s="198"/>
      <c r="J30" s="198"/>
      <c r="K30" s="198"/>
      <c r="L30" s="198"/>
      <c r="M30" s="198"/>
      <c r="N30" s="198"/>
      <c r="O30" s="198"/>
      <c r="P30" s="200"/>
      <c r="Z30" s="202"/>
      <c r="AA30" s="203"/>
      <c r="AB30" s="203"/>
      <c r="AC30" s="203"/>
      <c r="AD30" s="203"/>
      <c r="AE30" s="203"/>
      <c r="AF30" s="203"/>
      <c r="AG30" s="203"/>
      <c r="AH30" s="203"/>
      <c r="AI30" s="203"/>
      <c r="AJ30" s="203"/>
    </row>
    <row r="31" spans="1:36" s="201" customFormat="1">
      <c r="A31" s="194">
        <v>12</v>
      </c>
      <c r="B31" s="195" t="s">
        <v>65</v>
      </c>
      <c r="C31" s="204" t="s">
        <v>157</v>
      </c>
      <c r="D31" s="195" t="s">
        <v>53</v>
      </c>
      <c r="E31" s="196">
        <v>2005.932</v>
      </c>
      <c r="F31" s="197"/>
      <c r="G31" s="198"/>
      <c r="H31" s="199"/>
      <c r="I31" s="198"/>
      <c r="J31" s="198"/>
      <c r="K31" s="198"/>
      <c r="L31" s="198"/>
      <c r="M31" s="198"/>
      <c r="N31" s="198"/>
      <c r="O31" s="198"/>
      <c r="P31" s="200"/>
      <c r="Z31" s="203"/>
      <c r="AA31" s="203"/>
      <c r="AB31" s="203"/>
      <c r="AC31" s="203"/>
      <c r="AD31" s="203"/>
      <c r="AE31" s="203"/>
      <c r="AF31" s="203"/>
      <c r="AG31" s="203"/>
      <c r="AH31" s="203"/>
      <c r="AI31" s="203"/>
      <c r="AJ31" s="203"/>
    </row>
    <row r="32" spans="1:36" s="201" customFormat="1">
      <c r="A32" s="194">
        <v>13</v>
      </c>
      <c r="B32" s="195" t="s">
        <v>66</v>
      </c>
      <c r="C32" s="204" t="s">
        <v>292</v>
      </c>
      <c r="D32" s="195" t="s">
        <v>53</v>
      </c>
      <c r="E32" s="196">
        <v>156.9</v>
      </c>
      <c r="F32" s="197"/>
      <c r="G32" s="198"/>
      <c r="H32" s="199"/>
      <c r="I32" s="198"/>
      <c r="J32" s="198"/>
      <c r="K32" s="198"/>
      <c r="L32" s="198"/>
      <c r="M32" s="198"/>
      <c r="N32" s="198"/>
      <c r="O32" s="198"/>
      <c r="P32" s="200"/>
      <c r="Z32" s="203"/>
      <c r="AA32" s="203"/>
      <c r="AB32" s="203"/>
      <c r="AC32" s="203"/>
      <c r="AD32" s="203"/>
      <c r="AE32" s="203"/>
      <c r="AF32" s="203"/>
      <c r="AG32" s="203"/>
      <c r="AH32" s="203"/>
      <c r="AI32" s="203"/>
      <c r="AJ32" s="203"/>
    </row>
    <row r="33" spans="1:36" s="201" customFormat="1">
      <c r="A33" s="194">
        <v>14</v>
      </c>
      <c r="B33" s="195" t="s">
        <v>67</v>
      </c>
      <c r="C33" s="204" t="s">
        <v>64</v>
      </c>
      <c r="D33" s="195" t="s">
        <v>53</v>
      </c>
      <c r="E33" s="196">
        <v>499.05</v>
      </c>
      <c r="F33" s="197"/>
      <c r="G33" s="198"/>
      <c r="H33" s="199"/>
      <c r="I33" s="198"/>
      <c r="J33" s="198"/>
      <c r="K33" s="198"/>
      <c r="L33" s="198"/>
      <c r="M33" s="198"/>
      <c r="N33" s="198"/>
      <c r="O33" s="198"/>
      <c r="P33" s="200"/>
      <c r="Z33" s="203"/>
      <c r="AA33" s="203"/>
      <c r="AB33" s="203"/>
      <c r="AC33" s="203"/>
      <c r="AD33" s="203"/>
      <c r="AE33" s="203"/>
      <c r="AF33" s="203"/>
      <c r="AG33" s="203"/>
      <c r="AH33" s="203"/>
      <c r="AI33" s="203"/>
      <c r="AJ33" s="203"/>
    </row>
    <row r="34" spans="1:36" s="201" customFormat="1" ht="38.25">
      <c r="A34" s="194">
        <v>15</v>
      </c>
      <c r="B34" s="195" t="s">
        <v>67</v>
      </c>
      <c r="C34" s="385" t="s">
        <v>407</v>
      </c>
      <c r="D34" s="195" t="s">
        <v>44</v>
      </c>
      <c r="E34" s="196">
        <v>211</v>
      </c>
      <c r="F34" s="197"/>
      <c r="G34" s="198"/>
      <c r="H34" s="199"/>
      <c r="I34" s="198"/>
      <c r="J34" s="198"/>
      <c r="K34" s="198"/>
      <c r="L34" s="198"/>
      <c r="M34" s="198"/>
      <c r="N34" s="198"/>
      <c r="O34" s="198"/>
      <c r="P34" s="200"/>
      <c r="Z34" s="203"/>
      <c r="AA34" s="203"/>
      <c r="AB34" s="203"/>
      <c r="AC34" s="203"/>
      <c r="AD34" s="203"/>
      <c r="AE34" s="203"/>
      <c r="AF34" s="203"/>
      <c r="AG34" s="203"/>
      <c r="AH34" s="203"/>
      <c r="AI34" s="203"/>
      <c r="AJ34" s="203"/>
    </row>
    <row r="35" spans="1:36" s="201" customFormat="1">
      <c r="A35" s="194">
        <v>16</v>
      </c>
      <c r="B35" s="195" t="s">
        <v>61</v>
      </c>
      <c r="C35" s="204" t="s">
        <v>68</v>
      </c>
      <c r="D35" s="195" t="s">
        <v>44</v>
      </c>
      <c r="E35" s="196">
        <v>93</v>
      </c>
      <c r="F35" s="197"/>
      <c r="G35" s="198"/>
      <c r="H35" s="199"/>
      <c r="I35" s="198"/>
      <c r="J35" s="198"/>
      <c r="K35" s="198"/>
      <c r="L35" s="198"/>
      <c r="M35" s="198"/>
      <c r="N35" s="198"/>
      <c r="O35" s="198"/>
      <c r="P35" s="200"/>
      <c r="Z35" s="203"/>
      <c r="AA35" s="203"/>
      <c r="AB35" s="203"/>
      <c r="AC35" s="203"/>
      <c r="AD35" s="203"/>
      <c r="AE35" s="203"/>
      <c r="AF35" s="203"/>
      <c r="AG35" s="203"/>
      <c r="AH35" s="203"/>
      <c r="AI35" s="203"/>
      <c r="AJ35" s="203"/>
    </row>
    <row r="36" spans="1:36" s="201" customFormat="1">
      <c r="A36" s="194"/>
      <c r="B36" s="195"/>
      <c r="C36" s="298" t="s">
        <v>87</v>
      </c>
      <c r="D36" s="195"/>
      <c r="E36" s="205"/>
      <c r="F36" s="197"/>
      <c r="G36" s="198"/>
      <c r="H36" s="199"/>
      <c r="I36" s="198"/>
      <c r="J36" s="198"/>
      <c r="K36" s="198"/>
      <c r="L36" s="198"/>
      <c r="M36" s="198"/>
      <c r="N36" s="198"/>
      <c r="O36" s="198"/>
      <c r="P36" s="200"/>
      <c r="Z36" s="203"/>
      <c r="AA36" s="203"/>
      <c r="AB36" s="203"/>
      <c r="AC36" s="203"/>
      <c r="AD36" s="203"/>
      <c r="AE36" s="203"/>
      <c r="AF36" s="203"/>
      <c r="AG36" s="203"/>
      <c r="AH36" s="203"/>
      <c r="AI36" s="203"/>
      <c r="AJ36" s="203"/>
    </row>
    <row r="37" spans="1:36" s="201" customFormat="1" ht="63.75">
      <c r="A37" s="194">
        <v>1</v>
      </c>
      <c r="B37" s="195" t="s">
        <v>61</v>
      </c>
      <c r="C37" s="204" t="s">
        <v>293</v>
      </c>
      <c r="D37" s="195" t="s">
        <v>54</v>
      </c>
      <c r="E37" s="196">
        <v>6</v>
      </c>
      <c r="F37" s="197"/>
      <c r="G37" s="198"/>
      <c r="H37" s="199"/>
      <c r="I37" s="206"/>
      <c r="J37" s="198"/>
      <c r="K37" s="198"/>
      <c r="L37" s="198"/>
      <c r="M37" s="198"/>
      <c r="N37" s="198"/>
      <c r="O37" s="198"/>
      <c r="P37" s="200"/>
      <c r="Z37" s="203"/>
      <c r="AA37" s="203"/>
      <c r="AB37" s="203"/>
      <c r="AC37" s="203"/>
      <c r="AD37" s="203"/>
      <c r="AE37" s="203"/>
      <c r="AF37" s="203"/>
      <c r="AG37" s="203"/>
      <c r="AH37" s="203"/>
      <c r="AI37" s="203"/>
      <c r="AJ37" s="203"/>
    </row>
    <row r="38" spans="1:36" s="201" customFormat="1" ht="38.25">
      <c r="A38" s="207">
        <v>2</v>
      </c>
      <c r="B38" s="208" t="s">
        <v>65</v>
      </c>
      <c r="C38" s="159" t="s">
        <v>294</v>
      </c>
      <c r="D38" s="209" t="s">
        <v>54</v>
      </c>
      <c r="E38" s="210">
        <v>6</v>
      </c>
      <c r="F38" s="211"/>
      <c r="G38" s="206"/>
      <c r="H38" s="212"/>
      <c r="I38" s="206"/>
      <c r="J38" s="206"/>
      <c r="K38" s="206"/>
      <c r="L38" s="206"/>
      <c r="M38" s="206"/>
      <c r="N38" s="206"/>
      <c r="O38" s="198"/>
      <c r="P38" s="200"/>
      <c r="Z38" s="203"/>
      <c r="AA38" s="203"/>
      <c r="AB38" s="203"/>
      <c r="AC38" s="203"/>
      <c r="AD38" s="203"/>
      <c r="AE38" s="203"/>
      <c r="AF38" s="203"/>
      <c r="AG38" s="203"/>
      <c r="AH38" s="203"/>
      <c r="AI38" s="203"/>
      <c r="AJ38" s="203"/>
    </row>
    <row r="39" spans="1:36" s="201" customFormat="1" ht="13.5" thickBot="1">
      <c r="A39" s="194">
        <v>3</v>
      </c>
      <c r="B39" s="195" t="s">
        <v>61</v>
      </c>
      <c r="C39" s="204" t="s">
        <v>68</v>
      </c>
      <c r="D39" s="195" t="s">
        <v>44</v>
      </c>
      <c r="E39" s="196">
        <v>12</v>
      </c>
      <c r="F39" s="211"/>
      <c r="G39" s="206"/>
      <c r="H39" s="212"/>
      <c r="I39" s="206"/>
      <c r="J39" s="206"/>
      <c r="K39" s="206"/>
      <c r="L39" s="206"/>
      <c r="M39" s="206"/>
      <c r="N39" s="206"/>
      <c r="O39" s="198"/>
      <c r="P39" s="200"/>
      <c r="Z39" s="203"/>
      <c r="AA39" s="203"/>
      <c r="AB39" s="203"/>
      <c r="AC39" s="203"/>
      <c r="AD39" s="203"/>
      <c r="AE39" s="203"/>
      <c r="AF39" s="203"/>
      <c r="AG39" s="203"/>
      <c r="AH39" s="203"/>
      <c r="AI39" s="203"/>
      <c r="AJ39" s="203"/>
    </row>
    <row r="40" spans="1:36">
      <c r="A40" s="213"/>
      <c r="B40" s="188"/>
      <c r="C40" s="472" t="s">
        <v>4</v>
      </c>
      <c r="D40" s="473"/>
      <c r="E40" s="473"/>
      <c r="F40" s="473"/>
      <c r="G40" s="473"/>
      <c r="H40" s="473"/>
      <c r="I40" s="473"/>
      <c r="J40" s="473"/>
      <c r="K40" s="474"/>
      <c r="L40" s="192"/>
      <c r="M40" s="192"/>
      <c r="N40" s="192"/>
      <c r="O40" s="192"/>
      <c r="P40" s="193"/>
      <c r="Z40" s="162"/>
      <c r="AA40" s="162"/>
      <c r="AB40" s="162"/>
      <c r="AC40" s="162"/>
      <c r="AD40" s="162"/>
      <c r="AE40" s="162"/>
      <c r="AF40" s="162"/>
      <c r="AG40" s="162"/>
      <c r="AH40" s="162"/>
      <c r="AI40" s="162"/>
      <c r="AJ40" s="162"/>
    </row>
    <row r="41" spans="1:36">
      <c r="A41" s="214"/>
      <c r="C41" s="475" t="s">
        <v>42</v>
      </c>
      <c r="D41" s="475"/>
      <c r="E41" s="475"/>
      <c r="F41" s="475"/>
      <c r="G41" s="475"/>
      <c r="H41" s="475"/>
      <c r="I41" s="475"/>
      <c r="J41" s="475"/>
      <c r="K41" s="475"/>
      <c r="L41" s="216"/>
      <c r="M41" s="216"/>
      <c r="N41" s="217"/>
      <c r="O41" s="216"/>
      <c r="P41" s="218"/>
      <c r="Z41" s="162"/>
      <c r="AA41" s="162"/>
      <c r="AB41" s="162"/>
      <c r="AC41" s="162"/>
      <c r="AD41" s="162"/>
      <c r="AE41" s="162"/>
      <c r="AF41" s="162"/>
      <c r="AG41" s="162"/>
      <c r="AH41" s="162"/>
      <c r="AI41" s="162"/>
      <c r="AJ41" s="162"/>
    </row>
    <row r="42" spans="1:36" ht="13.5" thickBot="1">
      <c r="A42" s="219"/>
      <c r="B42" s="220"/>
      <c r="C42" s="476" t="s">
        <v>28</v>
      </c>
      <c r="D42" s="476"/>
      <c r="E42" s="476"/>
      <c r="F42" s="476"/>
      <c r="G42" s="476"/>
      <c r="H42" s="476"/>
      <c r="I42" s="476"/>
      <c r="J42" s="476"/>
      <c r="K42" s="476"/>
      <c r="L42" s="221"/>
      <c r="M42" s="221"/>
      <c r="N42" s="221"/>
      <c r="O42" s="221"/>
      <c r="P42" s="222"/>
      <c r="Z42" s="162"/>
      <c r="AA42" s="162"/>
      <c r="AB42" s="162"/>
      <c r="AC42" s="162"/>
      <c r="AD42" s="162"/>
      <c r="AE42" s="162"/>
      <c r="AF42" s="162"/>
      <c r="AG42" s="162"/>
      <c r="AH42" s="162"/>
      <c r="AI42" s="162"/>
      <c r="AJ42" s="162"/>
    </row>
    <row r="43" spans="1:36" s="162" customFormat="1">
      <c r="C43" s="163"/>
      <c r="D43" s="163"/>
      <c r="E43" s="223"/>
    </row>
    <row r="44" spans="1:36" s="162" customFormat="1">
      <c r="A44" s="471" t="s">
        <v>5</v>
      </c>
      <c r="B44" s="471"/>
      <c r="C44" s="224"/>
      <c r="D44" s="477"/>
      <c r="E44" s="460"/>
      <c r="G44" s="471" t="s">
        <v>29</v>
      </c>
      <c r="H44" s="471"/>
      <c r="I44" s="478"/>
      <c r="J44" s="478"/>
      <c r="K44" s="478"/>
      <c r="L44" s="478"/>
      <c r="M44" s="478"/>
      <c r="N44" s="470"/>
      <c r="O44" s="471"/>
    </row>
    <row r="45" spans="1:36" s="162" customFormat="1">
      <c r="C45" s="225" t="s">
        <v>30</v>
      </c>
      <c r="D45" s="163"/>
      <c r="E45" s="163"/>
      <c r="K45" s="225" t="s">
        <v>30</v>
      </c>
    </row>
    <row r="46" spans="1:36" s="162" customFormat="1">
      <c r="C46" s="163"/>
      <c r="D46" s="163"/>
      <c r="E46" s="163"/>
    </row>
    <row r="47" spans="1:36" s="162" customFormat="1">
      <c r="A47" s="471" t="s">
        <v>6</v>
      </c>
      <c r="B47" s="471"/>
      <c r="C47" s="163"/>
      <c r="D47" s="163"/>
      <c r="E47" s="163"/>
      <c r="G47" s="471" t="s">
        <v>6</v>
      </c>
      <c r="H47" s="471"/>
    </row>
    <row r="48" spans="1:36" s="162" customFormat="1">
      <c r="C48" s="163"/>
      <c r="D48" s="163"/>
      <c r="E48" s="163"/>
    </row>
    <row r="49" spans="3:5" s="162" customFormat="1">
      <c r="C49" s="163"/>
      <c r="D49" s="163"/>
      <c r="E49" s="163"/>
    </row>
    <row r="50" spans="3:5" s="162" customFormat="1">
      <c r="C50" s="163"/>
      <c r="D50" s="163"/>
      <c r="E50" s="163"/>
    </row>
    <row r="51" spans="3:5" s="162" customFormat="1">
      <c r="C51" s="163"/>
      <c r="D51" s="163"/>
      <c r="E51" s="163"/>
    </row>
    <row r="52" spans="3:5" s="162" customFormat="1">
      <c r="C52" s="163"/>
      <c r="D52" s="163"/>
      <c r="E52" s="163"/>
    </row>
    <row r="53" spans="3:5" s="162" customFormat="1">
      <c r="C53" s="163"/>
      <c r="D53" s="163"/>
      <c r="E53" s="163"/>
    </row>
    <row r="54" spans="3:5" s="162" customFormat="1">
      <c r="C54" s="163"/>
      <c r="D54" s="163"/>
      <c r="E54" s="163"/>
    </row>
    <row r="55" spans="3:5" s="162" customFormat="1">
      <c r="C55" s="163"/>
      <c r="D55" s="163"/>
      <c r="E55" s="163"/>
    </row>
    <row r="56" spans="3:5" s="162" customFormat="1">
      <c r="C56" s="163"/>
      <c r="D56" s="163"/>
      <c r="E56" s="163"/>
    </row>
    <row r="57" spans="3:5" s="162" customFormat="1">
      <c r="C57" s="163"/>
      <c r="D57" s="163"/>
      <c r="E57" s="163"/>
    </row>
    <row r="58" spans="3:5" s="162" customFormat="1">
      <c r="C58" s="163"/>
      <c r="D58" s="163"/>
      <c r="E58" s="163"/>
    </row>
    <row r="59" spans="3:5" s="162" customFormat="1">
      <c r="C59" s="163"/>
      <c r="D59" s="163"/>
      <c r="E59" s="163"/>
    </row>
    <row r="60" spans="3:5" s="162" customFormat="1">
      <c r="C60" s="163"/>
      <c r="D60" s="163"/>
      <c r="E60" s="163"/>
    </row>
    <row r="61" spans="3:5" s="162" customFormat="1">
      <c r="C61" s="163"/>
      <c r="D61" s="163"/>
      <c r="E61" s="163"/>
    </row>
    <row r="62" spans="3:5" s="162" customFormat="1">
      <c r="C62" s="163"/>
      <c r="D62" s="163"/>
      <c r="E62" s="163"/>
    </row>
    <row r="63" spans="3:5" s="162" customFormat="1">
      <c r="C63" s="163"/>
      <c r="D63" s="163"/>
      <c r="E63" s="163"/>
    </row>
    <row r="64" spans="3:5" s="162" customFormat="1">
      <c r="C64" s="163"/>
      <c r="D64" s="163"/>
      <c r="E64" s="163"/>
    </row>
    <row r="65" spans="3:5" s="162" customFormat="1">
      <c r="C65" s="163"/>
      <c r="D65" s="163"/>
      <c r="E65" s="163"/>
    </row>
    <row r="66" spans="3:5" s="162" customFormat="1">
      <c r="C66" s="163"/>
      <c r="D66" s="163"/>
      <c r="E66" s="163"/>
    </row>
    <row r="67" spans="3:5" s="162" customFormat="1">
      <c r="C67" s="163"/>
      <c r="D67" s="163"/>
      <c r="E67" s="163"/>
    </row>
    <row r="68" spans="3:5" s="162" customFormat="1">
      <c r="C68" s="163"/>
      <c r="D68" s="163"/>
      <c r="E68" s="163"/>
    </row>
    <row r="69" spans="3:5" s="162" customFormat="1">
      <c r="C69" s="163"/>
      <c r="D69" s="163"/>
      <c r="E69" s="163"/>
    </row>
    <row r="70" spans="3:5" s="162" customFormat="1">
      <c r="C70" s="163"/>
      <c r="D70" s="163"/>
      <c r="E70" s="163"/>
    </row>
    <row r="71" spans="3:5" s="162" customFormat="1">
      <c r="C71" s="163"/>
      <c r="D71" s="163"/>
      <c r="E71" s="163"/>
    </row>
    <row r="72" spans="3:5" s="162" customFormat="1">
      <c r="C72" s="163"/>
      <c r="D72" s="163"/>
      <c r="E72" s="163"/>
    </row>
    <row r="73" spans="3:5" s="162" customFormat="1">
      <c r="C73" s="163"/>
      <c r="D73" s="163"/>
      <c r="E73" s="163"/>
    </row>
    <row r="74" spans="3:5" s="162" customFormat="1">
      <c r="C74" s="163"/>
      <c r="D74" s="163"/>
      <c r="E74" s="163"/>
    </row>
    <row r="75" spans="3:5" s="162" customFormat="1">
      <c r="C75" s="163"/>
      <c r="D75" s="163"/>
      <c r="E75" s="163"/>
    </row>
    <row r="76" spans="3:5" s="162" customFormat="1">
      <c r="C76" s="163"/>
      <c r="D76" s="163"/>
      <c r="E76" s="163"/>
    </row>
    <row r="77" spans="3:5" s="162" customFormat="1">
      <c r="C77" s="163"/>
      <c r="D77" s="163"/>
      <c r="E77" s="163"/>
    </row>
    <row r="78" spans="3:5" s="162" customFormat="1">
      <c r="C78" s="163"/>
      <c r="D78" s="163"/>
      <c r="E78" s="163"/>
    </row>
    <row r="79" spans="3:5" s="162" customFormat="1">
      <c r="C79" s="163"/>
      <c r="D79" s="163"/>
      <c r="E79" s="163"/>
    </row>
    <row r="80" spans="3:5" s="162" customFormat="1">
      <c r="C80" s="163"/>
      <c r="D80" s="163"/>
      <c r="E80" s="163"/>
    </row>
    <row r="81" spans="3:5" s="162" customFormat="1">
      <c r="C81" s="163"/>
      <c r="D81" s="163"/>
      <c r="E81" s="163"/>
    </row>
    <row r="82" spans="3:5" s="162" customFormat="1">
      <c r="C82" s="163"/>
      <c r="D82" s="163"/>
      <c r="E82" s="163"/>
    </row>
    <row r="83" spans="3:5" s="162" customFormat="1">
      <c r="C83" s="163"/>
      <c r="D83" s="163"/>
      <c r="E83" s="163"/>
    </row>
    <row r="84" spans="3:5" s="162" customFormat="1">
      <c r="C84" s="163"/>
      <c r="D84" s="163"/>
      <c r="E84" s="163"/>
    </row>
    <row r="85" spans="3:5" s="162" customFormat="1">
      <c r="C85" s="163"/>
      <c r="D85" s="163"/>
      <c r="E85" s="163"/>
    </row>
    <row r="86" spans="3:5" s="162" customFormat="1">
      <c r="C86" s="163"/>
      <c r="D86" s="163"/>
      <c r="E86" s="163"/>
    </row>
    <row r="87" spans="3:5" s="162" customFormat="1">
      <c r="C87" s="163"/>
      <c r="D87" s="163"/>
      <c r="E87" s="163"/>
    </row>
    <row r="88" spans="3:5" s="162" customFormat="1">
      <c r="C88" s="163"/>
      <c r="D88" s="163"/>
      <c r="E88" s="163"/>
    </row>
    <row r="89" spans="3:5" s="162" customFormat="1">
      <c r="C89" s="163"/>
      <c r="D89" s="163"/>
      <c r="E89" s="163"/>
    </row>
    <row r="90" spans="3:5" s="162" customFormat="1">
      <c r="C90" s="163"/>
      <c r="D90" s="163"/>
      <c r="E90" s="163"/>
    </row>
    <row r="91" spans="3:5" s="162" customFormat="1">
      <c r="C91" s="163"/>
      <c r="D91" s="163"/>
      <c r="E91" s="163"/>
    </row>
    <row r="92" spans="3:5" s="162" customFormat="1">
      <c r="C92" s="163"/>
      <c r="D92" s="163"/>
      <c r="E92" s="163"/>
    </row>
    <row r="93" spans="3:5" s="162" customFormat="1">
      <c r="C93" s="163"/>
      <c r="D93" s="163"/>
      <c r="E93" s="163"/>
    </row>
    <row r="94" spans="3:5" s="162" customFormat="1">
      <c r="C94" s="163"/>
      <c r="D94" s="163"/>
      <c r="E94" s="163"/>
    </row>
    <row r="95" spans="3:5" s="162" customFormat="1">
      <c r="C95" s="163"/>
      <c r="D95" s="163"/>
      <c r="E95" s="163"/>
    </row>
    <row r="96" spans="3:5" s="162" customFormat="1">
      <c r="C96" s="163"/>
      <c r="D96" s="163"/>
      <c r="E96" s="163"/>
    </row>
    <row r="97" spans="3:5" s="162" customFormat="1">
      <c r="C97" s="163"/>
      <c r="D97" s="163"/>
      <c r="E97" s="163"/>
    </row>
    <row r="98" spans="3:5" s="162" customFormat="1">
      <c r="C98" s="163"/>
      <c r="D98" s="163"/>
      <c r="E98" s="163"/>
    </row>
    <row r="99" spans="3:5" s="162" customFormat="1">
      <c r="C99" s="163"/>
      <c r="D99" s="163"/>
      <c r="E99" s="163"/>
    </row>
    <row r="100" spans="3:5" s="162" customFormat="1">
      <c r="C100" s="163"/>
      <c r="D100" s="163"/>
      <c r="E100" s="163"/>
    </row>
    <row r="101" spans="3:5" s="162" customFormat="1">
      <c r="C101" s="163"/>
      <c r="D101" s="163"/>
      <c r="E101" s="163"/>
    </row>
    <row r="102" spans="3:5" s="162" customFormat="1">
      <c r="C102" s="163"/>
      <c r="D102" s="163"/>
      <c r="E102" s="163"/>
    </row>
    <row r="103" spans="3:5" s="162" customFormat="1">
      <c r="C103" s="163"/>
      <c r="D103" s="163"/>
      <c r="E103" s="163"/>
    </row>
    <row r="104" spans="3:5" s="162" customFormat="1">
      <c r="C104" s="163"/>
      <c r="D104" s="163"/>
      <c r="E104" s="163"/>
    </row>
    <row r="105" spans="3:5" s="162" customFormat="1">
      <c r="C105" s="163"/>
      <c r="D105" s="163"/>
      <c r="E105" s="163"/>
    </row>
    <row r="106" spans="3:5" s="162" customFormat="1">
      <c r="C106" s="163"/>
      <c r="D106" s="163"/>
      <c r="E106" s="163"/>
    </row>
    <row r="107" spans="3:5" s="162" customFormat="1">
      <c r="C107" s="163"/>
      <c r="D107" s="163"/>
      <c r="E107" s="163"/>
    </row>
    <row r="108" spans="3:5" s="162" customFormat="1">
      <c r="C108" s="163"/>
      <c r="D108" s="163"/>
      <c r="E108" s="163"/>
    </row>
    <row r="109" spans="3:5" s="162" customFormat="1">
      <c r="C109" s="163"/>
      <c r="D109" s="163"/>
      <c r="E109" s="163"/>
    </row>
    <row r="110" spans="3:5" s="162" customFormat="1">
      <c r="C110" s="163"/>
      <c r="D110" s="163"/>
      <c r="E110" s="163"/>
    </row>
    <row r="111" spans="3:5" s="162" customFormat="1">
      <c r="C111" s="163"/>
      <c r="D111" s="163"/>
      <c r="E111" s="163"/>
    </row>
    <row r="112" spans="3:5" s="162" customFormat="1">
      <c r="C112" s="163"/>
      <c r="D112" s="163"/>
      <c r="E112" s="163"/>
    </row>
    <row r="113" spans="3:5" s="162" customFormat="1">
      <c r="C113" s="163"/>
      <c r="D113" s="163"/>
      <c r="E113" s="163"/>
    </row>
    <row r="114" spans="3:5" s="162" customFormat="1">
      <c r="C114" s="163"/>
      <c r="D114" s="163"/>
      <c r="E114" s="163"/>
    </row>
    <row r="115" spans="3:5" s="162" customFormat="1">
      <c r="C115" s="163"/>
      <c r="D115" s="163"/>
      <c r="E115" s="163"/>
    </row>
    <row r="116" spans="3:5" s="162" customFormat="1">
      <c r="C116" s="163"/>
      <c r="D116" s="163"/>
      <c r="E116" s="163"/>
    </row>
    <row r="117" spans="3:5" s="162" customFormat="1">
      <c r="C117" s="163"/>
      <c r="D117" s="163"/>
      <c r="E117" s="163"/>
    </row>
    <row r="118" spans="3:5" s="162" customFormat="1">
      <c r="C118" s="163"/>
      <c r="D118" s="163"/>
      <c r="E118" s="163"/>
    </row>
    <row r="119" spans="3:5" s="162" customFormat="1">
      <c r="C119" s="163"/>
      <c r="D119" s="163"/>
      <c r="E119" s="163"/>
    </row>
    <row r="120" spans="3:5" s="162" customFormat="1">
      <c r="C120" s="163"/>
      <c r="D120" s="163"/>
      <c r="E120" s="163"/>
    </row>
    <row r="121" spans="3:5" s="162" customFormat="1">
      <c r="C121" s="163"/>
      <c r="D121" s="163"/>
      <c r="E121" s="163"/>
    </row>
    <row r="122" spans="3:5" s="162" customFormat="1">
      <c r="C122" s="163"/>
      <c r="D122" s="163"/>
      <c r="E122" s="163"/>
    </row>
    <row r="123" spans="3:5" s="162" customFormat="1">
      <c r="C123" s="163"/>
      <c r="D123" s="163"/>
      <c r="E123" s="163"/>
    </row>
    <row r="124" spans="3:5" s="162" customFormat="1">
      <c r="C124" s="163"/>
      <c r="D124" s="163"/>
      <c r="E124" s="163"/>
    </row>
    <row r="125" spans="3:5" s="162" customFormat="1">
      <c r="C125" s="163"/>
      <c r="D125" s="163"/>
      <c r="E125" s="163"/>
    </row>
    <row r="126" spans="3:5" s="162" customFormat="1">
      <c r="C126" s="163"/>
      <c r="D126" s="163"/>
      <c r="E126" s="163"/>
    </row>
    <row r="127" spans="3:5" s="162" customFormat="1">
      <c r="C127" s="163"/>
      <c r="D127" s="163"/>
      <c r="E127" s="163"/>
    </row>
    <row r="128" spans="3:5" s="162" customFormat="1">
      <c r="C128" s="163"/>
      <c r="D128" s="163"/>
      <c r="E128" s="163"/>
    </row>
    <row r="129" spans="3:5" s="162" customFormat="1">
      <c r="C129" s="163"/>
      <c r="D129" s="163"/>
      <c r="E129" s="163"/>
    </row>
    <row r="130" spans="3:5" s="162" customFormat="1">
      <c r="C130" s="163"/>
      <c r="D130" s="163"/>
      <c r="E130" s="163"/>
    </row>
    <row r="131" spans="3:5" s="162" customFormat="1">
      <c r="C131" s="163"/>
      <c r="D131" s="163"/>
      <c r="E131" s="163"/>
    </row>
    <row r="132" spans="3:5" s="162" customFormat="1">
      <c r="C132" s="163"/>
      <c r="D132" s="163"/>
      <c r="E132" s="163"/>
    </row>
    <row r="133" spans="3:5" s="162" customFormat="1">
      <c r="C133" s="163"/>
      <c r="D133" s="163"/>
      <c r="E133" s="163"/>
    </row>
    <row r="134" spans="3:5" s="162" customFormat="1">
      <c r="C134" s="163"/>
      <c r="D134" s="163"/>
      <c r="E134" s="163"/>
    </row>
    <row r="135" spans="3:5" s="162" customFormat="1">
      <c r="C135" s="163"/>
      <c r="D135" s="163"/>
      <c r="E135" s="163"/>
    </row>
    <row r="136" spans="3:5" s="162" customFormat="1">
      <c r="C136" s="163"/>
      <c r="D136" s="163"/>
      <c r="E136" s="163"/>
    </row>
    <row r="137" spans="3:5" s="162" customFormat="1">
      <c r="C137" s="163"/>
      <c r="D137" s="163"/>
      <c r="E137" s="163"/>
    </row>
    <row r="138" spans="3:5" s="162" customFormat="1">
      <c r="C138" s="163"/>
      <c r="D138" s="163"/>
      <c r="E138" s="163"/>
    </row>
    <row r="139" spans="3:5" s="162" customFormat="1">
      <c r="C139" s="163"/>
      <c r="D139" s="163"/>
      <c r="E139" s="163"/>
    </row>
    <row r="140" spans="3:5" s="162" customFormat="1">
      <c r="C140" s="163"/>
      <c r="D140" s="163"/>
      <c r="E140" s="163"/>
    </row>
    <row r="141" spans="3:5" s="162" customFormat="1">
      <c r="C141" s="163"/>
      <c r="D141" s="163"/>
      <c r="E141" s="163"/>
    </row>
    <row r="142" spans="3:5" s="162" customFormat="1">
      <c r="C142" s="163"/>
      <c r="D142" s="163"/>
      <c r="E142" s="163"/>
    </row>
    <row r="143" spans="3:5" s="162" customFormat="1">
      <c r="C143" s="163"/>
      <c r="D143" s="163"/>
      <c r="E143" s="163"/>
    </row>
    <row r="144" spans="3:5" s="162" customFormat="1">
      <c r="C144" s="163"/>
      <c r="D144" s="163"/>
      <c r="E144" s="163"/>
    </row>
    <row r="145" spans="3:5" s="162" customFormat="1">
      <c r="C145" s="163"/>
      <c r="D145" s="163"/>
      <c r="E145" s="163"/>
    </row>
    <row r="146" spans="3:5" s="162" customFormat="1">
      <c r="C146" s="163"/>
      <c r="D146" s="163"/>
      <c r="E146" s="163"/>
    </row>
    <row r="147" spans="3:5" s="162" customFormat="1">
      <c r="C147" s="163"/>
      <c r="D147" s="163"/>
      <c r="E147" s="163"/>
    </row>
    <row r="148" spans="3:5" s="162" customFormat="1">
      <c r="C148" s="163"/>
      <c r="D148" s="163"/>
      <c r="E148" s="163"/>
    </row>
    <row r="149" spans="3:5" s="162" customFormat="1">
      <c r="C149" s="163"/>
      <c r="D149" s="163"/>
      <c r="E149" s="163"/>
    </row>
    <row r="150" spans="3:5" s="162" customFormat="1">
      <c r="C150" s="163"/>
      <c r="D150" s="163"/>
      <c r="E150" s="163"/>
    </row>
    <row r="151" spans="3:5" s="162" customFormat="1">
      <c r="C151" s="163"/>
      <c r="D151" s="163"/>
      <c r="E151" s="163"/>
    </row>
    <row r="152" spans="3:5" s="162" customFormat="1">
      <c r="C152" s="163"/>
      <c r="D152" s="163"/>
      <c r="E152" s="163"/>
    </row>
    <row r="153" spans="3:5" s="162" customFormat="1">
      <c r="C153" s="163"/>
      <c r="D153" s="163"/>
      <c r="E153" s="163"/>
    </row>
    <row r="154" spans="3:5" s="162" customFormat="1">
      <c r="C154" s="163"/>
      <c r="D154" s="163"/>
      <c r="E154" s="163"/>
    </row>
    <row r="155" spans="3:5" s="162" customFormat="1">
      <c r="C155" s="163"/>
      <c r="D155" s="163"/>
      <c r="E155" s="163"/>
    </row>
    <row r="156" spans="3:5" s="162" customFormat="1">
      <c r="C156" s="163"/>
      <c r="D156" s="163"/>
      <c r="E156" s="163"/>
    </row>
    <row r="157" spans="3:5" s="162" customFormat="1">
      <c r="C157" s="163"/>
      <c r="D157" s="163"/>
      <c r="E157" s="163"/>
    </row>
    <row r="158" spans="3:5" s="162" customFormat="1">
      <c r="C158" s="163"/>
      <c r="D158" s="163"/>
      <c r="E158" s="163"/>
    </row>
    <row r="159" spans="3:5" s="162" customFormat="1">
      <c r="C159" s="163"/>
      <c r="D159" s="163"/>
      <c r="E159" s="163"/>
    </row>
    <row r="160" spans="3:5" s="162" customFormat="1">
      <c r="C160" s="163"/>
      <c r="D160" s="163"/>
      <c r="E160" s="163"/>
    </row>
    <row r="161" spans="3:5" s="162" customFormat="1">
      <c r="C161" s="163"/>
      <c r="D161" s="163"/>
      <c r="E161" s="163"/>
    </row>
    <row r="162" spans="3:5" s="162" customFormat="1">
      <c r="C162" s="163"/>
      <c r="D162" s="163"/>
      <c r="E162" s="163"/>
    </row>
    <row r="163" spans="3:5" s="162" customFormat="1">
      <c r="C163" s="163"/>
      <c r="D163" s="163"/>
      <c r="E163" s="163"/>
    </row>
    <row r="164" spans="3:5" s="162" customFormat="1">
      <c r="C164" s="163"/>
      <c r="D164" s="163"/>
      <c r="E164" s="163"/>
    </row>
    <row r="165" spans="3:5" s="162" customFormat="1">
      <c r="C165" s="163"/>
      <c r="D165" s="163"/>
      <c r="E165" s="163"/>
    </row>
    <row r="166" spans="3:5" s="162" customFormat="1">
      <c r="C166" s="163"/>
      <c r="D166" s="163"/>
      <c r="E166" s="163"/>
    </row>
    <row r="167" spans="3:5" s="162" customFormat="1">
      <c r="C167" s="163"/>
      <c r="D167" s="163"/>
      <c r="E167" s="163"/>
    </row>
    <row r="168" spans="3:5" s="162" customFormat="1">
      <c r="C168" s="163"/>
      <c r="D168" s="163"/>
      <c r="E168" s="163"/>
    </row>
    <row r="169" spans="3:5" s="162" customFormat="1">
      <c r="C169" s="163"/>
      <c r="D169" s="163"/>
      <c r="E169" s="163"/>
    </row>
    <row r="170" spans="3:5" s="162" customFormat="1">
      <c r="C170" s="163"/>
      <c r="D170" s="163"/>
      <c r="E170" s="163"/>
    </row>
    <row r="171" spans="3:5" s="162" customFormat="1">
      <c r="C171" s="163"/>
      <c r="D171" s="163"/>
      <c r="E171" s="163"/>
    </row>
    <row r="172" spans="3:5" s="162" customFormat="1">
      <c r="C172" s="163"/>
      <c r="D172" s="163"/>
      <c r="E172" s="163"/>
    </row>
    <row r="173" spans="3:5" s="162" customFormat="1">
      <c r="C173" s="163"/>
      <c r="D173" s="163"/>
      <c r="E173" s="163"/>
    </row>
    <row r="174" spans="3:5" s="162" customFormat="1">
      <c r="C174" s="163"/>
      <c r="D174" s="163"/>
      <c r="E174" s="163"/>
    </row>
    <row r="175" spans="3:5" s="162" customFormat="1">
      <c r="C175" s="163"/>
      <c r="D175" s="163"/>
      <c r="E175" s="163"/>
    </row>
    <row r="176" spans="3:5" s="162" customFormat="1">
      <c r="C176" s="163"/>
      <c r="D176" s="163"/>
      <c r="E176" s="163"/>
    </row>
    <row r="177" spans="3:5" s="162" customFormat="1">
      <c r="C177" s="163"/>
      <c r="D177" s="163"/>
      <c r="E177" s="163"/>
    </row>
    <row r="178" spans="3:5" s="162" customFormat="1">
      <c r="C178" s="163"/>
      <c r="D178" s="163"/>
      <c r="E178" s="163"/>
    </row>
    <row r="179" spans="3:5" s="162" customFormat="1">
      <c r="C179" s="163"/>
      <c r="D179" s="163"/>
      <c r="E179" s="163"/>
    </row>
    <row r="180" spans="3:5" s="162" customFormat="1">
      <c r="C180" s="163"/>
      <c r="D180" s="163"/>
      <c r="E180" s="163"/>
    </row>
    <row r="181" spans="3:5" s="162" customFormat="1">
      <c r="C181" s="163"/>
      <c r="D181" s="163"/>
      <c r="E181" s="163"/>
    </row>
    <row r="182" spans="3:5" s="162" customFormat="1">
      <c r="C182" s="163"/>
      <c r="D182" s="163"/>
      <c r="E182" s="163"/>
    </row>
    <row r="183" spans="3:5" s="162" customFormat="1">
      <c r="C183" s="163"/>
      <c r="D183" s="163"/>
      <c r="E183" s="163"/>
    </row>
    <row r="184" spans="3:5" s="162" customFormat="1">
      <c r="C184" s="163"/>
      <c r="D184" s="163"/>
      <c r="E184" s="163"/>
    </row>
    <row r="185" spans="3:5" s="162" customFormat="1">
      <c r="C185" s="163"/>
      <c r="D185" s="163"/>
      <c r="E185" s="163"/>
    </row>
    <row r="186" spans="3:5" s="162" customFormat="1">
      <c r="C186" s="163"/>
      <c r="D186" s="163"/>
      <c r="E186" s="163"/>
    </row>
    <row r="187" spans="3:5" s="162" customFormat="1">
      <c r="C187" s="163"/>
      <c r="D187" s="163"/>
      <c r="E187" s="163"/>
    </row>
    <row r="188" spans="3:5" s="162" customFormat="1">
      <c r="C188" s="163"/>
      <c r="D188" s="163"/>
      <c r="E188" s="163"/>
    </row>
    <row r="189" spans="3:5" s="162" customFormat="1">
      <c r="C189" s="163"/>
      <c r="D189" s="163"/>
      <c r="E189" s="163"/>
    </row>
    <row r="190" spans="3:5" s="162" customFormat="1">
      <c r="C190" s="163"/>
      <c r="D190" s="163"/>
      <c r="E190" s="163"/>
    </row>
    <row r="191" spans="3:5" s="162" customFormat="1">
      <c r="C191" s="163"/>
      <c r="D191" s="163"/>
      <c r="E191" s="163"/>
    </row>
    <row r="192" spans="3:5" s="162" customFormat="1">
      <c r="C192" s="163"/>
      <c r="D192" s="163"/>
      <c r="E192" s="163"/>
    </row>
    <row r="193" spans="3:5" s="162" customFormat="1">
      <c r="C193" s="163"/>
      <c r="D193" s="163"/>
      <c r="E193" s="163"/>
    </row>
    <row r="194" spans="3:5" s="162" customFormat="1">
      <c r="C194" s="163"/>
      <c r="D194" s="163"/>
      <c r="E194" s="163"/>
    </row>
    <row r="195" spans="3:5" s="162" customFormat="1">
      <c r="C195" s="163"/>
      <c r="D195" s="163"/>
      <c r="E195" s="163"/>
    </row>
    <row r="196" spans="3:5" s="162" customFormat="1">
      <c r="C196" s="163"/>
      <c r="D196" s="163"/>
      <c r="E196" s="163"/>
    </row>
    <row r="197" spans="3:5" s="162" customFormat="1">
      <c r="C197" s="163"/>
      <c r="D197" s="163"/>
      <c r="E197" s="163"/>
    </row>
    <row r="198" spans="3:5" s="162" customFormat="1">
      <c r="C198" s="163"/>
      <c r="D198" s="163"/>
      <c r="E198" s="163"/>
    </row>
    <row r="199" spans="3:5" s="162" customFormat="1">
      <c r="C199" s="163"/>
      <c r="D199" s="163"/>
      <c r="E199" s="163"/>
    </row>
    <row r="200" spans="3:5" s="162" customFormat="1">
      <c r="C200" s="163"/>
      <c r="D200" s="163"/>
      <c r="E200" s="163"/>
    </row>
    <row r="201" spans="3:5" s="162" customFormat="1">
      <c r="C201" s="163"/>
      <c r="D201" s="163"/>
      <c r="E201" s="163"/>
    </row>
    <row r="202" spans="3:5" s="162" customFormat="1">
      <c r="C202" s="163"/>
      <c r="D202" s="163"/>
      <c r="E202" s="163"/>
    </row>
    <row r="203" spans="3:5" s="162" customFormat="1">
      <c r="C203" s="163"/>
      <c r="D203" s="163"/>
      <c r="E203" s="163"/>
    </row>
    <row r="204" spans="3:5" s="162" customFormat="1">
      <c r="C204" s="163"/>
      <c r="D204" s="163"/>
      <c r="E204" s="163"/>
    </row>
    <row r="205" spans="3:5" s="162" customFormat="1">
      <c r="C205" s="163"/>
      <c r="D205" s="163"/>
      <c r="E205" s="163"/>
    </row>
    <row r="206" spans="3:5" s="162" customFormat="1">
      <c r="C206" s="163"/>
      <c r="D206" s="163"/>
      <c r="E206" s="163"/>
    </row>
    <row r="207" spans="3:5" s="162" customFormat="1">
      <c r="C207" s="163"/>
      <c r="D207" s="163"/>
      <c r="E207" s="163"/>
    </row>
    <row r="208" spans="3:5" s="162" customFormat="1">
      <c r="C208" s="163"/>
      <c r="D208" s="163"/>
      <c r="E208" s="163"/>
    </row>
    <row r="209" spans="3:5" s="162" customFormat="1">
      <c r="C209" s="163"/>
      <c r="D209" s="163"/>
      <c r="E209" s="163"/>
    </row>
    <row r="210" spans="3:5" s="162" customFormat="1">
      <c r="C210" s="163"/>
      <c r="D210" s="163"/>
      <c r="E210" s="163"/>
    </row>
    <row r="211" spans="3:5" s="162" customFormat="1">
      <c r="C211" s="163"/>
      <c r="D211" s="163"/>
      <c r="E211" s="163"/>
    </row>
    <row r="212" spans="3:5" s="162" customFormat="1">
      <c r="C212" s="163"/>
      <c r="D212" s="163"/>
      <c r="E212" s="163"/>
    </row>
    <row r="213" spans="3:5" s="162" customFormat="1">
      <c r="C213" s="163"/>
      <c r="D213" s="163"/>
      <c r="E213" s="163"/>
    </row>
    <row r="214" spans="3:5" s="162" customFormat="1">
      <c r="C214" s="163"/>
      <c r="D214" s="163"/>
      <c r="E214" s="163"/>
    </row>
    <row r="215" spans="3:5" s="162" customFormat="1">
      <c r="C215" s="163"/>
      <c r="D215" s="163"/>
      <c r="E215" s="163"/>
    </row>
    <row r="216" spans="3:5" s="162" customFormat="1">
      <c r="C216" s="163"/>
      <c r="D216" s="163"/>
      <c r="E216" s="163"/>
    </row>
    <row r="217" spans="3:5" s="162" customFormat="1">
      <c r="C217" s="163"/>
      <c r="D217" s="163"/>
      <c r="E217" s="163"/>
    </row>
    <row r="218" spans="3:5" s="162" customFormat="1">
      <c r="C218" s="163"/>
      <c r="D218" s="163"/>
      <c r="E218" s="163"/>
    </row>
    <row r="219" spans="3:5" s="162" customFormat="1">
      <c r="C219" s="163"/>
      <c r="D219" s="163"/>
      <c r="E219" s="163"/>
    </row>
    <row r="220" spans="3:5" s="162" customFormat="1">
      <c r="C220" s="163"/>
      <c r="D220" s="163"/>
      <c r="E220" s="163"/>
    </row>
    <row r="221" spans="3:5" s="162" customFormat="1">
      <c r="C221" s="163"/>
      <c r="D221" s="163"/>
      <c r="E221" s="163"/>
    </row>
    <row r="222" spans="3:5" s="162" customFormat="1">
      <c r="C222" s="163"/>
      <c r="D222" s="163"/>
      <c r="E222" s="163"/>
    </row>
    <row r="223" spans="3:5" s="162" customFormat="1">
      <c r="C223" s="163"/>
      <c r="D223" s="163"/>
      <c r="E223" s="163"/>
    </row>
    <row r="224" spans="3:5" s="162" customFormat="1">
      <c r="C224" s="163"/>
      <c r="D224" s="163"/>
      <c r="E224" s="163"/>
    </row>
    <row r="225" spans="3:5" s="162" customFormat="1">
      <c r="C225" s="163"/>
      <c r="D225" s="163"/>
      <c r="E225" s="163"/>
    </row>
    <row r="226" spans="3:5" s="162" customFormat="1">
      <c r="C226" s="163"/>
      <c r="D226" s="163"/>
      <c r="E226" s="163"/>
    </row>
    <row r="227" spans="3:5" s="162" customFormat="1">
      <c r="C227" s="163"/>
      <c r="D227" s="163"/>
      <c r="E227" s="163"/>
    </row>
    <row r="228" spans="3:5" s="162" customFormat="1">
      <c r="C228" s="163"/>
      <c r="D228" s="163"/>
      <c r="E228" s="163"/>
    </row>
    <row r="229" spans="3:5" s="162" customFormat="1">
      <c r="C229" s="163"/>
      <c r="D229" s="163"/>
      <c r="E229" s="163"/>
    </row>
    <row r="230" spans="3:5" s="162" customFormat="1">
      <c r="C230" s="163"/>
      <c r="D230" s="163"/>
      <c r="E230" s="163"/>
    </row>
    <row r="231" spans="3:5" s="162" customFormat="1">
      <c r="C231" s="163"/>
      <c r="D231" s="163"/>
      <c r="E231" s="163"/>
    </row>
    <row r="232" spans="3:5" s="162" customFormat="1">
      <c r="C232" s="163"/>
      <c r="D232" s="163"/>
      <c r="E232" s="163"/>
    </row>
    <row r="233" spans="3:5" s="162" customFormat="1">
      <c r="C233" s="163"/>
      <c r="D233" s="163"/>
      <c r="E233" s="163"/>
    </row>
    <row r="234" spans="3:5" s="162" customFormat="1">
      <c r="C234" s="163"/>
      <c r="D234" s="163"/>
      <c r="E234" s="163"/>
    </row>
    <row r="235" spans="3:5" s="162" customFormat="1">
      <c r="C235" s="163"/>
      <c r="D235" s="163"/>
      <c r="E235" s="163"/>
    </row>
    <row r="236" spans="3:5" s="162" customFormat="1">
      <c r="C236" s="163"/>
      <c r="D236" s="163"/>
      <c r="E236" s="163"/>
    </row>
    <row r="237" spans="3:5" s="162" customFormat="1">
      <c r="C237" s="163"/>
      <c r="D237" s="163"/>
      <c r="E237" s="163"/>
    </row>
    <row r="238" spans="3:5" s="162" customFormat="1">
      <c r="C238" s="163"/>
      <c r="D238" s="163"/>
      <c r="E238" s="163"/>
    </row>
    <row r="239" spans="3:5" s="162" customFormat="1">
      <c r="C239" s="163"/>
      <c r="D239" s="163"/>
      <c r="E239" s="163"/>
    </row>
    <row r="240" spans="3:5" s="162" customFormat="1">
      <c r="C240" s="163"/>
      <c r="D240" s="163"/>
      <c r="E240" s="163"/>
    </row>
    <row r="241" spans="3:5" s="162" customFormat="1">
      <c r="C241" s="163"/>
      <c r="D241" s="163"/>
      <c r="E241" s="163"/>
    </row>
    <row r="242" spans="3:5" s="162" customFormat="1">
      <c r="C242" s="163"/>
      <c r="D242" s="163"/>
      <c r="E242" s="163"/>
    </row>
    <row r="243" spans="3:5" s="162" customFormat="1">
      <c r="C243" s="163"/>
      <c r="D243" s="163"/>
      <c r="E243" s="163"/>
    </row>
    <row r="244" spans="3:5" s="162" customFormat="1">
      <c r="C244" s="163"/>
      <c r="D244" s="163"/>
      <c r="E244" s="163"/>
    </row>
    <row r="245" spans="3:5" s="162" customFormat="1">
      <c r="C245" s="163"/>
      <c r="D245" s="163"/>
      <c r="E245" s="163"/>
    </row>
    <row r="246" spans="3:5" s="162" customFormat="1">
      <c r="C246" s="163"/>
      <c r="D246" s="163"/>
      <c r="E246" s="163"/>
    </row>
    <row r="247" spans="3:5" s="162" customFormat="1">
      <c r="C247" s="163"/>
      <c r="D247" s="163"/>
      <c r="E247" s="163"/>
    </row>
    <row r="248" spans="3:5" s="162" customFormat="1">
      <c r="C248" s="163"/>
      <c r="D248" s="163"/>
      <c r="E248" s="163"/>
    </row>
    <row r="249" spans="3:5" s="162" customFormat="1">
      <c r="C249" s="163"/>
      <c r="D249" s="163"/>
      <c r="E249" s="163"/>
    </row>
    <row r="250" spans="3:5" s="162" customFormat="1">
      <c r="C250" s="163"/>
      <c r="D250" s="163"/>
      <c r="E250" s="163"/>
    </row>
    <row r="251" spans="3:5" s="162" customFormat="1">
      <c r="C251" s="163"/>
      <c r="D251" s="163"/>
      <c r="E251" s="163"/>
    </row>
    <row r="252" spans="3:5" s="162" customFormat="1">
      <c r="C252" s="163"/>
      <c r="D252" s="163"/>
      <c r="E252" s="163"/>
    </row>
    <row r="253" spans="3:5" s="162" customFormat="1">
      <c r="C253" s="163"/>
      <c r="D253" s="163"/>
      <c r="E253" s="163"/>
    </row>
    <row r="254" spans="3:5" s="162" customFormat="1">
      <c r="C254" s="163"/>
      <c r="D254" s="163"/>
      <c r="E254" s="163"/>
    </row>
    <row r="255" spans="3:5" s="162" customFormat="1">
      <c r="C255" s="163"/>
      <c r="D255" s="163"/>
      <c r="E255" s="163"/>
    </row>
    <row r="256" spans="3:5" s="162" customFormat="1">
      <c r="C256" s="163"/>
      <c r="D256" s="163"/>
      <c r="E256" s="163"/>
    </row>
    <row r="257" spans="3:5" s="162" customFormat="1">
      <c r="C257" s="163"/>
      <c r="D257" s="163"/>
      <c r="E257" s="163"/>
    </row>
    <row r="258" spans="3:5" s="162" customFormat="1">
      <c r="C258" s="163"/>
      <c r="D258" s="163"/>
      <c r="E258" s="163"/>
    </row>
    <row r="259" spans="3:5" s="162" customFormat="1">
      <c r="C259" s="163"/>
      <c r="D259" s="163"/>
      <c r="E259" s="163"/>
    </row>
    <row r="260" spans="3:5" s="162" customFormat="1">
      <c r="C260" s="163"/>
      <c r="D260" s="163"/>
      <c r="E260" s="163"/>
    </row>
    <row r="261" spans="3:5" s="162" customFormat="1">
      <c r="C261" s="163"/>
      <c r="D261" s="163"/>
      <c r="E261" s="163"/>
    </row>
    <row r="262" spans="3:5" s="162" customFormat="1">
      <c r="C262" s="163"/>
      <c r="D262" s="163"/>
      <c r="E262" s="163"/>
    </row>
    <row r="263" spans="3:5" s="162" customFormat="1">
      <c r="C263" s="163"/>
      <c r="D263" s="163"/>
      <c r="E263" s="163"/>
    </row>
    <row r="264" spans="3:5" s="162" customFormat="1">
      <c r="C264" s="163"/>
      <c r="D264" s="163"/>
      <c r="E264" s="163"/>
    </row>
    <row r="265" spans="3:5" s="162" customFormat="1">
      <c r="C265" s="163"/>
      <c r="D265" s="163"/>
      <c r="E265" s="163"/>
    </row>
    <row r="266" spans="3:5" s="162" customFormat="1">
      <c r="C266" s="163"/>
      <c r="D266" s="163"/>
      <c r="E266" s="163"/>
    </row>
    <row r="267" spans="3:5" s="162" customFormat="1">
      <c r="C267" s="163"/>
      <c r="D267" s="163"/>
      <c r="E267" s="163"/>
    </row>
    <row r="268" spans="3:5" s="162" customFormat="1">
      <c r="C268" s="163"/>
      <c r="D268" s="163"/>
      <c r="E268" s="163"/>
    </row>
    <row r="269" spans="3:5" s="162" customFormat="1">
      <c r="C269" s="163"/>
      <c r="D269" s="163"/>
      <c r="E269" s="163"/>
    </row>
    <row r="270" spans="3:5" s="162" customFormat="1">
      <c r="C270" s="163"/>
      <c r="D270" s="163"/>
      <c r="E270" s="163"/>
    </row>
    <row r="271" spans="3:5" s="162" customFormat="1">
      <c r="C271" s="163"/>
      <c r="D271" s="163"/>
      <c r="E271" s="163"/>
    </row>
    <row r="272" spans="3:5" s="162" customFormat="1">
      <c r="C272" s="163"/>
      <c r="D272" s="163"/>
      <c r="E272" s="163"/>
    </row>
    <row r="273" spans="3:5" s="162" customFormat="1">
      <c r="C273" s="163"/>
      <c r="D273" s="163"/>
      <c r="E273" s="163"/>
    </row>
    <row r="274" spans="3:5" s="162" customFormat="1">
      <c r="C274" s="163"/>
      <c r="D274" s="163"/>
      <c r="E274" s="163"/>
    </row>
    <row r="275" spans="3:5" s="162" customFormat="1">
      <c r="C275" s="163"/>
      <c r="D275" s="163"/>
      <c r="E275" s="163"/>
    </row>
    <row r="276" spans="3:5" s="162" customFormat="1">
      <c r="C276" s="163"/>
      <c r="D276" s="163"/>
      <c r="E276" s="163"/>
    </row>
    <row r="277" spans="3:5" s="162" customFormat="1">
      <c r="C277" s="163"/>
      <c r="D277" s="163"/>
      <c r="E277" s="163"/>
    </row>
    <row r="278" spans="3:5" s="162" customFormat="1">
      <c r="C278" s="163"/>
      <c r="D278" s="163"/>
      <c r="E278" s="163"/>
    </row>
    <row r="279" spans="3:5" s="162" customFormat="1">
      <c r="C279" s="163"/>
      <c r="D279" s="163"/>
      <c r="E279" s="163"/>
    </row>
    <row r="280" spans="3:5" s="162" customFormat="1">
      <c r="C280" s="163"/>
      <c r="D280" s="163"/>
      <c r="E280" s="163"/>
    </row>
    <row r="281" spans="3:5" s="162" customFormat="1">
      <c r="C281" s="163"/>
      <c r="D281" s="163"/>
      <c r="E281" s="163"/>
    </row>
    <row r="282" spans="3:5" s="162" customFormat="1">
      <c r="C282" s="163"/>
      <c r="D282" s="163"/>
      <c r="E282" s="163"/>
    </row>
    <row r="283" spans="3:5" s="162" customFormat="1">
      <c r="C283" s="163"/>
      <c r="D283" s="163"/>
      <c r="E283" s="163"/>
    </row>
    <row r="284" spans="3:5" s="162" customFormat="1">
      <c r="C284" s="163"/>
      <c r="D284" s="163"/>
      <c r="E284" s="163"/>
    </row>
    <row r="285" spans="3:5" s="162" customFormat="1">
      <c r="C285" s="163"/>
      <c r="D285" s="163"/>
      <c r="E285" s="163"/>
    </row>
    <row r="286" spans="3:5" s="162" customFormat="1">
      <c r="C286" s="163"/>
      <c r="D286" s="163"/>
      <c r="E286" s="163"/>
    </row>
    <row r="287" spans="3:5" s="162" customFormat="1">
      <c r="C287" s="163"/>
      <c r="D287" s="163"/>
      <c r="E287" s="163"/>
    </row>
    <row r="288" spans="3:5" s="162" customFormat="1">
      <c r="C288" s="163"/>
      <c r="D288" s="163"/>
      <c r="E288" s="163"/>
    </row>
    <row r="289" spans="3:5" s="162" customFormat="1">
      <c r="C289" s="163"/>
      <c r="D289" s="163"/>
      <c r="E289" s="163"/>
    </row>
    <row r="290" spans="3:5" s="162" customFormat="1">
      <c r="C290" s="163"/>
      <c r="D290" s="163"/>
      <c r="E290" s="163"/>
    </row>
    <row r="291" spans="3:5" s="162" customFormat="1">
      <c r="C291" s="163"/>
      <c r="D291" s="163"/>
      <c r="E291" s="163"/>
    </row>
    <row r="292" spans="3:5" s="162" customFormat="1">
      <c r="C292" s="163"/>
      <c r="D292" s="163"/>
      <c r="E292" s="163"/>
    </row>
    <row r="293" spans="3:5" s="162" customFormat="1">
      <c r="C293" s="163"/>
      <c r="D293" s="163"/>
      <c r="E293" s="163"/>
    </row>
    <row r="294" spans="3:5" s="162" customFormat="1">
      <c r="C294" s="163"/>
      <c r="D294" s="163"/>
      <c r="E294" s="163"/>
    </row>
    <row r="295" spans="3:5" s="162" customFormat="1">
      <c r="C295" s="163"/>
      <c r="D295" s="163"/>
      <c r="E295" s="163"/>
    </row>
    <row r="296" spans="3:5" s="162" customFormat="1">
      <c r="C296" s="163"/>
      <c r="D296" s="163"/>
      <c r="E296" s="163"/>
    </row>
    <row r="297" spans="3:5" s="162" customFormat="1">
      <c r="C297" s="163"/>
      <c r="D297" s="163"/>
      <c r="E297" s="163"/>
    </row>
    <row r="298" spans="3:5" s="162" customFormat="1">
      <c r="C298" s="163"/>
      <c r="D298" s="163"/>
      <c r="E298" s="163"/>
    </row>
    <row r="299" spans="3:5" s="162" customFormat="1">
      <c r="C299" s="163"/>
      <c r="D299" s="163"/>
      <c r="E299" s="163"/>
    </row>
    <row r="300" spans="3:5" s="162" customFormat="1">
      <c r="C300" s="163"/>
      <c r="D300" s="163"/>
      <c r="E300" s="163"/>
    </row>
    <row r="301" spans="3:5" s="162" customFormat="1">
      <c r="C301" s="163"/>
      <c r="D301" s="163"/>
      <c r="E301" s="163"/>
    </row>
    <row r="302" spans="3:5" s="162" customFormat="1">
      <c r="C302" s="163"/>
      <c r="D302" s="163"/>
      <c r="E302" s="163"/>
    </row>
    <row r="303" spans="3:5" s="162" customFormat="1">
      <c r="C303" s="163"/>
      <c r="D303" s="163"/>
      <c r="E303" s="163"/>
    </row>
    <row r="304" spans="3:5" s="162" customFormat="1">
      <c r="C304" s="163"/>
      <c r="D304" s="163"/>
      <c r="E304" s="163"/>
    </row>
    <row r="305" spans="3:5" s="162" customFormat="1">
      <c r="C305" s="163"/>
      <c r="D305" s="163"/>
      <c r="E305" s="163"/>
    </row>
    <row r="306" spans="3:5" s="162" customFormat="1">
      <c r="C306" s="163"/>
      <c r="D306" s="163"/>
      <c r="E306" s="163"/>
    </row>
    <row r="307" spans="3:5" s="162" customFormat="1">
      <c r="C307" s="163"/>
      <c r="D307" s="163"/>
      <c r="E307" s="163"/>
    </row>
    <row r="308" spans="3:5" s="162" customFormat="1">
      <c r="C308" s="163"/>
      <c r="D308" s="163"/>
      <c r="E308" s="163"/>
    </row>
    <row r="309" spans="3:5" s="162" customFormat="1">
      <c r="C309" s="163"/>
      <c r="D309" s="163"/>
      <c r="E309" s="163"/>
    </row>
    <row r="310" spans="3:5" s="162" customFormat="1">
      <c r="C310" s="163"/>
      <c r="D310" s="163"/>
      <c r="E310" s="163"/>
    </row>
    <row r="311" spans="3:5" s="162" customFormat="1">
      <c r="C311" s="163"/>
      <c r="D311" s="163"/>
      <c r="E311" s="163"/>
    </row>
    <row r="312" spans="3:5" s="162" customFormat="1">
      <c r="C312" s="163"/>
      <c r="D312" s="163"/>
      <c r="E312" s="163"/>
    </row>
    <row r="313" spans="3:5" s="162" customFormat="1">
      <c r="C313" s="163"/>
      <c r="D313" s="163"/>
      <c r="E313" s="163"/>
    </row>
    <row r="314" spans="3:5" s="162" customFormat="1">
      <c r="C314" s="163"/>
      <c r="D314" s="163"/>
      <c r="E314" s="163"/>
    </row>
    <row r="315" spans="3:5" s="162" customFormat="1">
      <c r="C315" s="163"/>
      <c r="D315" s="163"/>
      <c r="E315" s="163"/>
    </row>
    <row r="316" spans="3:5" s="162" customFormat="1">
      <c r="C316" s="163"/>
      <c r="D316" s="163"/>
      <c r="E316" s="163"/>
    </row>
    <row r="317" spans="3:5" s="162" customFormat="1">
      <c r="C317" s="163"/>
      <c r="D317" s="163"/>
      <c r="E317" s="163"/>
    </row>
    <row r="318" spans="3:5" s="162" customFormat="1">
      <c r="C318" s="163"/>
      <c r="D318" s="163"/>
      <c r="E318" s="163"/>
    </row>
    <row r="319" spans="3:5" s="162" customFormat="1">
      <c r="C319" s="163"/>
      <c r="D319" s="163"/>
      <c r="E319" s="163"/>
    </row>
    <row r="320" spans="3:5" s="162" customFormat="1">
      <c r="C320" s="163"/>
      <c r="D320" s="163"/>
      <c r="E320" s="163"/>
    </row>
    <row r="321" spans="3:5" s="162" customFormat="1">
      <c r="C321" s="163"/>
      <c r="D321" s="163"/>
      <c r="E321" s="163"/>
    </row>
    <row r="322" spans="3:5" s="162" customFormat="1">
      <c r="C322" s="163"/>
      <c r="D322" s="163"/>
      <c r="E322" s="163"/>
    </row>
    <row r="323" spans="3:5" s="162" customFormat="1">
      <c r="C323" s="163"/>
      <c r="D323" s="163"/>
      <c r="E323" s="163"/>
    </row>
    <row r="324" spans="3:5" s="162" customFormat="1">
      <c r="C324" s="163"/>
      <c r="D324" s="163"/>
      <c r="E324" s="163"/>
    </row>
    <row r="325" spans="3:5" s="162" customFormat="1">
      <c r="C325" s="163"/>
      <c r="D325" s="163"/>
      <c r="E325" s="163"/>
    </row>
    <row r="326" spans="3:5" s="162" customFormat="1">
      <c r="C326" s="163"/>
      <c r="D326" s="163"/>
      <c r="E326" s="163"/>
    </row>
    <row r="327" spans="3:5" s="162" customFormat="1">
      <c r="C327" s="163"/>
      <c r="D327" s="163"/>
      <c r="E327" s="163"/>
    </row>
    <row r="328" spans="3:5" s="162" customFormat="1">
      <c r="C328" s="163"/>
      <c r="D328" s="163"/>
      <c r="E328" s="163"/>
    </row>
    <row r="329" spans="3:5" s="162" customFormat="1">
      <c r="C329" s="163"/>
      <c r="D329" s="163"/>
      <c r="E329" s="163"/>
    </row>
    <row r="330" spans="3:5" s="162" customFormat="1">
      <c r="C330" s="163"/>
      <c r="D330" s="163"/>
      <c r="E330" s="163"/>
    </row>
    <row r="331" spans="3:5" s="162" customFormat="1">
      <c r="C331" s="163"/>
      <c r="D331" s="163"/>
      <c r="E331" s="163"/>
    </row>
    <row r="332" spans="3:5" s="162" customFormat="1">
      <c r="C332" s="163"/>
      <c r="D332" s="163"/>
      <c r="E332" s="163"/>
    </row>
    <row r="333" spans="3:5" s="162" customFormat="1">
      <c r="C333" s="163"/>
      <c r="D333" s="163"/>
      <c r="E333" s="163"/>
    </row>
    <row r="334" spans="3:5" s="162" customFormat="1">
      <c r="C334" s="163"/>
      <c r="D334" s="163"/>
      <c r="E334" s="163"/>
    </row>
    <row r="335" spans="3:5" s="162" customFormat="1">
      <c r="C335" s="163"/>
      <c r="D335" s="163"/>
      <c r="E335" s="163"/>
    </row>
    <row r="336" spans="3:5" s="162" customFormat="1">
      <c r="C336" s="163"/>
      <c r="D336" s="163"/>
      <c r="E336" s="163"/>
    </row>
    <row r="337" spans="3:5" s="162" customFormat="1">
      <c r="C337" s="163"/>
      <c r="D337" s="163"/>
      <c r="E337" s="163"/>
    </row>
  </sheetData>
  <mergeCells count="30">
    <mergeCell ref="A47:B47"/>
    <mergeCell ref="G47:H47"/>
    <mergeCell ref="AA19:AD19"/>
    <mergeCell ref="C40:K40"/>
    <mergeCell ref="C41:K41"/>
    <mergeCell ref="C42:K42"/>
    <mergeCell ref="A44:B44"/>
    <mergeCell ref="D44:E44"/>
    <mergeCell ref="G44:H44"/>
    <mergeCell ref="I44:M44"/>
    <mergeCell ref="F17:K17"/>
    <mergeCell ref="L17:P17"/>
    <mergeCell ref="AE19:AF19"/>
    <mergeCell ref="AG19:AH19"/>
    <mergeCell ref="N44:O44"/>
    <mergeCell ref="A17:A18"/>
    <mergeCell ref="B17:B18"/>
    <mergeCell ref="C17:C18"/>
    <mergeCell ref="D17:D18"/>
    <mergeCell ref="E17:E18"/>
    <mergeCell ref="C15:N15"/>
    <mergeCell ref="C10:P10"/>
    <mergeCell ref="A11:B11"/>
    <mergeCell ref="A13:P13"/>
    <mergeCell ref="A14:P14"/>
    <mergeCell ref="A4:P4"/>
    <mergeCell ref="A5:P5"/>
    <mergeCell ref="C7:P7"/>
    <mergeCell ref="C8:P8"/>
    <mergeCell ref="C9:P9"/>
  </mergeCells>
  <pageMargins left="0.48" right="0.43307086614173229" top="0.74803149606299213" bottom="0.6692913385826772" header="0.51181102362204722" footer="0.43307086614173229"/>
  <pageSetup paperSize="9" scale="91" orientation="landscape" r:id="rId1"/>
  <headerFooter alignWithMargins="0">
    <oddFooter>&amp;R&amp;P lapa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6"/>
  <sheetViews>
    <sheetView view="pageBreakPreview" topLeftCell="A25" zoomScaleNormal="100" zoomScaleSheetLayoutView="100" workbookViewId="0">
      <selection activeCell="C25" sqref="C25:C58"/>
    </sheetView>
  </sheetViews>
  <sheetFormatPr defaultRowHeight="12.75"/>
  <cols>
    <col min="1" max="1" width="4.140625" style="40" customWidth="1"/>
    <col min="2" max="2" width="13.5703125" style="56" customWidth="1"/>
    <col min="3" max="3" width="40" style="66" customWidth="1"/>
    <col min="4" max="4" width="5.85546875" style="66" bestFit="1" customWidth="1"/>
    <col min="5" max="5" width="7.85546875" style="66" customWidth="1"/>
    <col min="6" max="6" width="5.7109375" style="56" bestFit="1" customWidth="1"/>
    <col min="7" max="7" width="6.5703125" style="40" customWidth="1"/>
    <col min="8" max="8" width="7.28515625" style="40" customWidth="1"/>
    <col min="9" max="9" width="6.7109375" style="40" bestFit="1" customWidth="1"/>
    <col min="10" max="10" width="7" style="40" bestFit="1" customWidth="1"/>
    <col min="11" max="11" width="7" style="40" customWidth="1"/>
    <col min="12" max="13" width="8.42578125" style="40" customWidth="1"/>
    <col min="14" max="14" width="9.140625" style="40" bestFit="1" customWidth="1"/>
    <col min="15" max="15" width="8.42578125" style="40" customWidth="1"/>
    <col min="16" max="16" width="10.28515625" style="40" customWidth="1"/>
    <col min="17" max="16384" width="9.140625" style="40"/>
  </cols>
  <sheetData>
    <row r="1" spans="1:16">
      <c r="B1" s="38"/>
      <c r="C1" s="39"/>
      <c r="D1" s="39"/>
      <c r="E1" s="39"/>
      <c r="F1" s="38"/>
      <c r="P1" s="112" t="s">
        <v>210</v>
      </c>
    </row>
    <row r="2" spans="1:16">
      <c r="B2" s="38"/>
      <c r="C2" s="39"/>
      <c r="D2" s="39"/>
      <c r="E2" s="39"/>
      <c r="F2" s="38"/>
      <c r="P2" s="112" t="s">
        <v>282</v>
      </c>
    </row>
    <row r="3" spans="1:16">
      <c r="B3" s="38"/>
      <c r="C3" s="39"/>
      <c r="D3" s="39"/>
      <c r="E3" s="39"/>
      <c r="F3" s="38"/>
      <c r="P3" s="112" t="s">
        <v>211</v>
      </c>
    </row>
    <row r="4" spans="1:16" ht="6.75" customHeight="1">
      <c r="B4" s="38"/>
      <c r="C4" s="39"/>
      <c r="D4" s="39"/>
      <c r="E4" s="39"/>
      <c r="F4" s="38"/>
      <c r="P4" s="112"/>
    </row>
    <row r="5" spans="1:16" ht="15.75">
      <c r="A5" s="386" t="s">
        <v>212</v>
      </c>
      <c r="B5" s="386"/>
      <c r="C5" s="386"/>
      <c r="D5" s="386"/>
      <c r="E5" s="386"/>
      <c r="F5" s="386"/>
      <c r="G5" s="386"/>
      <c r="H5" s="386"/>
      <c r="I5" s="386"/>
      <c r="J5" s="386"/>
      <c r="K5" s="386"/>
      <c r="L5" s="386"/>
      <c r="M5" s="386"/>
      <c r="N5" s="386"/>
      <c r="O5" s="386"/>
      <c r="P5" s="386"/>
    </row>
    <row r="6" spans="1:16" ht="14.25">
      <c r="A6" s="387" t="s">
        <v>213</v>
      </c>
      <c r="B6" s="387"/>
      <c r="C6" s="387"/>
      <c r="D6" s="387"/>
      <c r="E6" s="387"/>
      <c r="F6" s="387"/>
      <c r="G6" s="387"/>
      <c r="H6" s="387"/>
      <c r="I6" s="387"/>
      <c r="J6" s="387"/>
      <c r="K6" s="387"/>
      <c r="L6" s="387"/>
      <c r="M6" s="387"/>
      <c r="N6" s="387"/>
      <c r="O6" s="387"/>
      <c r="P6" s="387"/>
    </row>
    <row r="7" spans="1:16" ht="4.5" customHeight="1">
      <c r="A7" s="113"/>
      <c r="B7" s="113"/>
      <c r="C7" s="113"/>
      <c r="D7" s="113"/>
      <c r="E7" s="113"/>
      <c r="F7" s="113"/>
      <c r="G7" s="113"/>
      <c r="H7" s="113"/>
      <c r="I7" s="113"/>
      <c r="J7" s="113"/>
      <c r="K7" s="113"/>
      <c r="L7" s="113"/>
      <c r="M7" s="113"/>
      <c r="N7" s="113"/>
      <c r="O7" s="113"/>
      <c r="P7" s="113"/>
    </row>
    <row r="8" spans="1:16" ht="15.75">
      <c r="A8" s="114" t="s">
        <v>214</v>
      </c>
      <c r="B8" s="115"/>
      <c r="C8" s="388" t="s">
        <v>279</v>
      </c>
      <c r="D8" s="388"/>
      <c r="E8" s="388"/>
      <c r="F8" s="388"/>
      <c r="G8" s="388"/>
      <c r="H8" s="388"/>
      <c r="I8" s="388"/>
      <c r="J8" s="388"/>
      <c r="K8" s="388"/>
      <c r="L8" s="388"/>
      <c r="M8" s="388"/>
      <c r="N8" s="388"/>
      <c r="O8" s="388"/>
      <c r="P8" s="388"/>
    </row>
    <row r="9" spans="1:16" ht="15">
      <c r="A9" s="116" t="s">
        <v>215</v>
      </c>
      <c r="B9" s="117"/>
      <c r="C9" s="388" t="s">
        <v>279</v>
      </c>
      <c r="D9" s="388"/>
      <c r="E9" s="388"/>
      <c r="F9" s="388"/>
      <c r="G9" s="388"/>
      <c r="H9" s="388"/>
      <c r="I9" s="388"/>
      <c r="J9" s="388"/>
      <c r="K9" s="388"/>
      <c r="L9" s="388"/>
      <c r="M9" s="388"/>
      <c r="N9" s="388"/>
      <c r="O9" s="388"/>
      <c r="P9" s="388"/>
    </row>
    <row r="10" spans="1:16" s="38" customFormat="1" ht="18" customHeight="1">
      <c r="A10" s="116" t="s">
        <v>216</v>
      </c>
      <c r="B10" s="117"/>
      <c r="C10" s="404" t="s">
        <v>280</v>
      </c>
      <c r="D10" s="404"/>
      <c r="E10" s="404"/>
      <c r="F10" s="404"/>
      <c r="G10" s="404"/>
      <c r="H10" s="404"/>
      <c r="I10" s="404"/>
      <c r="J10" s="404"/>
      <c r="K10" s="404"/>
      <c r="L10" s="404"/>
      <c r="M10" s="404"/>
      <c r="N10" s="404"/>
      <c r="O10" s="404"/>
      <c r="P10" s="404"/>
    </row>
    <row r="11" spans="1:16" s="38" customFormat="1" ht="18" customHeight="1">
      <c r="A11" s="116" t="s">
        <v>217</v>
      </c>
      <c r="B11" s="133"/>
      <c r="C11" s="403" t="s">
        <v>218</v>
      </c>
      <c r="D11" s="403"/>
      <c r="E11" s="403"/>
      <c r="F11" s="403"/>
      <c r="G11" s="403"/>
      <c r="H11" s="403"/>
      <c r="I11" s="403"/>
      <c r="J11" s="403"/>
      <c r="K11" s="403"/>
      <c r="L11" s="403"/>
      <c r="M11" s="403"/>
      <c r="N11" s="403"/>
      <c r="O11" s="403"/>
      <c r="P11" s="403"/>
    </row>
    <row r="12" spans="1:16" s="38" customFormat="1" ht="29.25" customHeight="1">
      <c r="A12" s="392" t="s">
        <v>219</v>
      </c>
      <c r="B12" s="392"/>
      <c r="C12" s="155"/>
      <c r="D12" s="151"/>
      <c r="E12" s="152"/>
      <c r="F12" s="152"/>
      <c r="G12" s="152"/>
      <c r="H12" s="153"/>
      <c r="I12" s="153"/>
      <c r="J12" s="154"/>
      <c r="K12" s="113"/>
      <c r="L12" s="113"/>
      <c r="M12" s="113"/>
      <c r="N12" s="113"/>
      <c r="O12" s="113"/>
      <c r="P12" s="113"/>
    </row>
    <row r="13" spans="1:16" s="38" customFormat="1" ht="12.75" customHeight="1">
      <c r="A13" s="430" t="s">
        <v>267</v>
      </c>
      <c r="B13" s="430"/>
      <c r="C13" s="430"/>
      <c r="D13" s="430"/>
      <c r="E13" s="430"/>
      <c r="F13" s="430"/>
      <c r="G13" s="430"/>
      <c r="H13" s="430"/>
      <c r="I13" s="430"/>
      <c r="J13" s="430"/>
      <c r="K13" s="430"/>
      <c r="L13" s="430"/>
      <c r="M13" s="430"/>
      <c r="N13" s="430"/>
      <c r="O13" s="430"/>
      <c r="P13" s="430"/>
    </row>
    <row r="14" spans="1:16" s="38" customFormat="1" ht="12.75" customHeight="1">
      <c r="A14" s="430" t="s">
        <v>70</v>
      </c>
      <c r="B14" s="430"/>
      <c r="C14" s="430"/>
      <c r="D14" s="430"/>
      <c r="E14" s="430"/>
      <c r="F14" s="430"/>
      <c r="G14" s="430"/>
      <c r="H14" s="430"/>
      <c r="I14" s="430"/>
      <c r="J14" s="430"/>
      <c r="K14" s="430"/>
      <c r="L14" s="430"/>
      <c r="M14" s="430"/>
      <c r="N14" s="430"/>
      <c r="O14" s="430"/>
      <c r="P14" s="430"/>
    </row>
    <row r="15" spans="1:16" s="38" customFormat="1">
      <c r="C15" s="435" t="s">
        <v>9</v>
      </c>
      <c r="D15" s="435"/>
      <c r="E15" s="435"/>
      <c r="F15" s="435"/>
      <c r="G15" s="435"/>
      <c r="H15" s="435"/>
      <c r="I15" s="435"/>
      <c r="J15" s="435"/>
      <c r="K15" s="435"/>
      <c r="L15" s="435"/>
      <c r="M15" s="435"/>
      <c r="N15" s="435"/>
    </row>
    <row r="16" spans="1:16" ht="13.5" thickBot="1">
      <c r="B16" s="40"/>
      <c r="C16" s="40"/>
      <c r="D16" s="40"/>
      <c r="E16" s="40"/>
      <c r="F16" s="40"/>
      <c r="I16" s="42"/>
      <c r="J16" s="42"/>
      <c r="K16" s="42"/>
      <c r="L16" s="41"/>
      <c r="M16" s="41"/>
      <c r="N16" s="41"/>
      <c r="O16" s="43"/>
      <c r="P16" s="43"/>
    </row>
    <row r="17" spans="1:16" s="11" customFormat="1" ht="13.5" thickBot="1">
      <c r="A17" s="433" t="s">
        <v>0</v>
      </c>
      <c r="B17" s="433" t="s">
        <v>18</v>
      </c>
      <c r="C17" s="431" t="s">
        <v>19</v>
      </c>
      <c r="D17" s="433" t="s">
        <v>20</v>
      </c>
      <c r="E17" s="433" t="s">
        <v>21</v>
      </c>
      <c r="F17" s="455" t="s">
        <v>22</v>
      </c>
      <c r="G17" s="455"/>
      <c r="H17" s="455"/>
      <c r="I17" s="455"/>
      <c r="J17" s="455"/>
      <c r="K17" s="455"/>
      <c r="L17" s="455" t="s">
        <v>23</v>
      </c>
      <c r="M17" s="455"/>
      <c r="N17" s="455"/>
      <c r="O17" s="455"/>
      <c r="P17" s="455"/>
    </row>
    <row r="18" spans="1:16" s="11" customFormat="1" ht="61.5" customHeight="1" thickBot="1">
      <c r="A18" s="434"/>
      <c r="B18" s="434"/>
      <c r="C18" s="432"/>
      <c r="D18" s="434"/>
      <c r="E18" s="434"/>
      <c r="F18" s="12" t="s">
        <v>24</v>
      </c>
      <c r="G18" s="13" t="s">
        <v>33</v>
      </c>
      <c r="H18" s="13" t="s">
        <v>34</v>
      </c>
      <c r="I18" s="13" t="s">
        <v>35</v>
      </c>
      <c r="J18" s="13" t="s">
        <v>36</v>
      </c>
      <c r="K18" s="12" t="s">
        <v>37</v>
      </c>
      <c r="L18" s="13" t="s">
        <v>25</v>
      </c>
      <c r="M18" s="13" t="s">
        <v>34</v>
      </c>
      <c r="N18" s="13" t="s">
        <v>35</v>
      </c>
      <c r="O18" s="13" t="s">
        <v>36</v>
      </c>
      <c r="P18" s="13" t="s">
        <v>38</v>
      </c>
    </row>
    <row r="19" spans="1:16" s="11" customFormat="1" ht="13.5" thickBot="1">
      <c r="A19" s="14" t="s">
        <v>26</v>
      </c>
      <c r="B19" s="15" t="s">
        <v>27</v>
      </c>
      <c r="C19" s="16">
        <v>3</v>
      </c>
      <c r="D19" s="17">
        <v>4</v>
      </c>
      <c r="E19" s="16">
        <v>5</v>
      </c>
      <c r="F19" s="17">
        <v>6</v>
      </c>
      <c r="G19" s="16">
        <v>7</v>
      </c>
      <c r="H19" s="16">
        <v>8</v>
      </c>
      <c r="I19" s="17">
        <v>9</v>
      </c>
      <c r="J19" s="17">
        <v>10</v>
      </c>
      <c r="K19" s="16">
        <v>11</v>
      </c>
      <c r="L19" s="16">
        <v>12</v>
      </c>
      <c r="M19" s="16">
        <v>13</v>
      </c>
      <c r="N19" s="17">
        <v>14</v>
      </c>
      <c r="O19" s="17">
        <v>15</v>
      </c>
      <c r="P19" s="18">
        <v>16</v>
      </c>
    </row>
    <row r="20" spans="1:16" ht="13.5" customHeight="1">
      <c r="A20" s="44"/>
      <c r="B20" s="45"/>
      <c r="C20" s="96" t="s">
        <v>71</v>
      </c>
      <c r="D20" s="46"/>
      <c r="E20" s="47"/>
      <c r="F20" s="48"/>
      <c r="G20" s="48"/>
      <c r="H20" s="48"/>
      <c r="I20" s="48"/>
      <c r="J20" s="48"/>
      <c r="K20" s="48"/>
      <c r="L20" s="48"/>
      <c r="M20" s="48"/>
      <c r="N20" s="48"/>
      <c r="O20" s="48"/>
      <c r="P20" s="49"/>
    </row>
    <row r="21" spans="1:16" s="68" customFormat="1" ht="25.5">
      <c r="A21" s="67">
        <v>1</v>
      </c>
      <c r="B21" s="21" t="s">
        <v>72</v>
      </c>
      <c r="C21" s="227" t="s">
        <v>142</v>
      </c>
      <c r="D21" s="21" t="s">
        <v>31</v>
      </c>
      <c r="E21" s="299">
        <f>97.559*2*14.73+11.046*2*14.73-736.11</f>
        <v>2463.3932999999997</v>
      </c>
      <c r="F21" s="23"/>
      <c r="G21" s="34"/>
      <c r="H21" s="35"/>
      <c r="I21" s="34"/>
      <c r="J21" s="34"/>
      <c r="K21" s="34"/>
      <c r="L21" s="34"/>
      <c r="M21" s="34"/>
      <c r="N21" s="34"/>
      <c r="O21" s="34"/>
      <c r="P21" s="36"/>
    </row>
    <row r="22" spans="1:16" s="68" customFormat="1">
      <c r="A22" s="67">
        <v>2</v>
      </c>
      <c r="B22" s="21"/>
      <c r="C22" s="19" t="s">
        <v>295</v>
      </c>
      <c r="D22" s="21" t="s">
        <v>73</v>
      </c>
      <c r="E22" s="22">
        <f>E21*0.12</f>
        <v>295.60719599999993</v>
      </c>
      <c r="F22" s="23"/>
      <c r="G22" s="34"/>
      <c r="H22" s="35"/>
      <c r="I22" s="34"/>
      <c r="J22" s="34"/>
      <c r="K22" s="34"/>
      <c r="L22" s="34"/>
      <c r="M22" s="34"/>
      <c r="N22" s="34"/>
      <c r="O22" s="34"/>
      <c r="P22" s="36"/>
    </row>
    <row r="23" spans="1:16" s="68" customFormat="1">
      <c r="A23" s="67">
        <v>3</v>
      </c>
      <c r="B23" s="21"/>
      <c r="C23" s="19" t="s">
        <v>296</v>
      </c>
      <c r="D23" s="21" t="s">
        <v>74</v>
      </c>
      <c r="E23" s="300">
        <f>E21*5</f>
        <v>12316.966499999999</v>
      </c>
      <c r="F23" s="23"/>
      <c r="G23" s="34"/>
      <c r="H23" s="35"/>
      <c r="I23" s="34"/>
      <c r="J23" s="34"/>
      <c r="K23" s="34"/>
      <c r="L23" s="34"/>
      <c r="M23" s="34"/>
      <c r="N23" s="34"/>
      <c r="O23" s="34"/>
      <c r="P23" s="36"/>
    </row>
    <row r="24" spans="1:16" s="68" customFormat="1">
      <c r="A24" s="67">
        <v>4</v>
      </c>
      <c r="B24" s="21" t="s">
        <v>72</v>
      </c>
      <c r="C24" s="227" t="s">
        <v>297</v>
      </c>
      <c r="D24" s="21" t="s">
        <v>31</v>
      </c>
      <c r="E24" s="22">
        <f>E21</f>
        <v>2463.3932999999997</v>
      </c>
      <c r="F24" s="23"/>
      <c r="G24" s="34"/>
      <c r="H24" s="35"/>
      <c r="I24" s="34"/>
      <c r="J24" s="34"/>
      <c r="K24" s="34"/>
      <c r="L24" s="34"/>
      <c r="M24" s="34"/>
      <c r="N24" s="34"/>
      <c r="O24" s="34"/>
      <c r="P24" s="36"/>
    </row>
    <row r="25" spans="1:16" s="68" customFormat="1">
      <c r="A25" s="67">
        <v>5</v>
      </c>
      <c r="B25" s="21"/>
      <c r="C25" s="19" t="s">
        <v>296</v>
      </c>
      <c r="D25" s="21" t="s">
        <v>75</v>
      </c>
      <c r="E25" s="300">
        <f>E24*5</f>
        <v>12316.966499999999</v>
      </c>
      <c r="F25" s="23"/>
      <c r="G25" s="34"/>
      <c r="H25" s="35"/>
      <c r="I25" s="34"/>
      <c r="J25" s="34"/>
      <c r="K25" s="34"/>
      <c r="L25" s="34"/>
      <c r="M25" s="34"/>
      <c r="N25" s="34"/>
      <c r="O25" s="34"/>
      <c r="P25" s="36"/>
    </row>
    <row r="26" spans="1:16" s="68" customFormat="1">
      <c r="A26" s="67">
        <v>6</v>
      </c>
      <c r="B26" s="21"/>
      <c r="C26" s="19" t="s">
        <v>298</v>
      </c>
      <c r="D26" s="21" t="s">
        <v>54</v>
      </c>
      <c r="E26" s="300">
        <f>ROUND(E24*5.5,0)</f>
        <v>13549</v>
      </c>
      <c r="F26" s="23"/>
      <c r="G26" s="34"/>
      <c r="H26" s="35"/>
      <c r="I26" s="34"/>
      <c r="J26" s="34"/>
      <c r="K26" s="34"/>
      <c r="L26" s="34"/>
      <c r="M26" s="34"/>
      <c r="N26" s="34"/>
      <c r="O26" s="34"/>
      <c r="P26" s="36"/>
    </row>
    <row r="27" spans="1:16" s="68" customFormat="1" ht="25.5">
      <c r="A27" s="67">
        <v>7</v>
      </c>
      <c r="B27" s="21"/>
      <c r="C27" s="19" t="s">
        <v>408</v>
      </c>
      <c r="D27" s="21" t="s">
        <v>31</v>
      </c>
      <c r="E27" s="22">
        <f>E24*1.02</f>
        <v>2512.6611659999999</v>
      </c>
      <c r="F27" s="23"/>
      <c r="G27" s="34"/>
      <c r="H27" s="35"/>
      <c r="I27" s="34"/>
      <c r="J27" s="34"/>
      <c r="K27" s="34"/>
      <c r="L27" s="34"/>
      <c r="M27" s="34"/>
      <c r="N27" s="34"/>
      <c r="O27" s="34"/>
      <c r="P27" s="36"/>
    </row>
    <row r="28" spans="1:16" s="68" customFormat="1">
      <c r="A28" s="67">
        <v>8</v>
      </c>
      <c r="B28" s="21"/>
      <c r="C28" s="19" t="s">
        <v>299</v>
      </c>
      <c r="D28" s="21" t="s">
        <v>31</v>
      </c>
      <c r="E28" s="22">
        <f>71.3*1.05</f>
        <v>74.864999999999995</v>
      </c>
      <c r="F28" s="23"/>
      <c r="G28" s="34"/>
      <c r="H28" s="35"/>
      <c r="I28" s="34"/>
      <c r="J28" s="34"/>
      <c r="K28" s="34"/>
      <c r="L28" s="34"/>
      <c r="M28" s="34"/>
      <c r="N28" s="34"/>
      <c r="O28" s="34"/>
      <c r="P28" s="36"/>
    </row>
    <row r="29" spans="1:16" s="68" customFormat="1">
      <c r="A29" s="67">
        <v>9</v>
      </c>
      <c r="B29" s="21"/>
      <c r="C29" s="19" t="s">
        <v>300</v>
      </c>
      <c r="D29" s="21" t="s">
        <v>53</v>
      </c>
      <c r="E29" s="22">
        <v>216.84</v>
      </c>
      <c r="F29" s="23"/>
      <c r="G29" s="34"/>
      <c r="H29" s="35"/>
      <c r="I29" s="34"/>
      <c r="J29" s="34"/>
      <c r="K29" s="34"/>
      <c r="L29" s="34"/>
      <c r="M29" s="34"/>
      <c r="N29" s="34"/>
      <c r="O29" s="34"/>
      <c r="P29" s="36"/>
    </row>
    <row r="30" spans="1:16" s="68" customFormat="1" ht="25.5">
      <c r="A30" s="67">
        <v>10</v>
      </c>
      <c r="B30" s="21" t="s">
        <v>72</v>
      </c>
      <c r="C30" s="382" t="s">
        <v>301</v>
      </c>
      <c r="D30" s="21" t="s">
        <v>31</v>
      </c>
      <c r="E30" s="22">
        <v>9.5</v>
      </c>
      <c r="F30" s="23"/>
      <c r="G30" s="34"/>
      <c r="H30" s="35"/>
      <c r="I30" s="34"/>
      <c r="J30" s="34"/>
      <c r="K30" s="34"/>
      <c r="L30" s="34"/>
      <c r="M30" s="34"/>
      <c r="N30" s="34"/>
      <c r="O30" s="34"/>
      <c r="P30" s="36"/>
    </row>
    <row r="31" spans="1:16" s="68" customFormat="1">
      <c r="A31" s="67">
        <v>11</v>
      </c>
      <c r="B31" s="21" t="s">
        <v>72</v>
      </c>
      <c r="C31" s="382" t="s">
        <v>76</v>
      </c>
      <c r="D31" s="21" t="s">
        <v>31</v>
      </c>
      <c r="E31" s="22">
        <f>E24</f>
        <v>2463.3932999999997</v>
      </c>
      <c r="F31" s="23"/>
      <c r="G31" s="34"/>
      <c r="H31" s="35"/>
      <c r="I31" s="34"/>
      <c r="J31" s="34"/>
      <c r="K31" s="34"/>
      <c r="L31" s="34"/>
      <c r="M31" s="34"/>
      <c r="N31" s="34"/>
      <c r="O31" s="34"/>
      <c r="P31" s="36"/>
    </row>
    <row r="32" spans="1:16" s="68" customFormat="1">
      <c r="A32" s="67">
        <v>12</v>
      </c>
      <c r="B32" s="21"/>
      <c r="C32" s="19" t="s">
        <v>295</v>
      </c>
      <c r="D32" s="21" t="s">
        <v>73</v>
      </c>
      <c r="E32" s="22">
        <f>E31*0.12</f>
        <v>295.60719599999993</v>
      </c>
      <c r="F32" s="23"/>
      <c r="G32" s="34"/>
      <c r="H32" s="35"/>
      <c r="I32" s="34"/>
      <c r="J32" s="34"/>
      <c r="K32" s="34"/>
      <c r="L32" s="34"/>
      <c r="M32" s="34"/>
      <c r="N32" s="34"/>
      <c r="O32" s="34"/>
      <c r="P32" s="36"/>
    </row>
    <row r="33" spans="1:16" s="68" customFormat="1">
      <c r="A33" s="67">
        <v>13</v>
      </c>
      <c r="B33" s="21"/>
      <c r="C33" s="19" t="s">
        <v>296</v>
      </c>
      <c r="D33" s="21" t="s">
        <v>75</v>
      </c>
      <c r="E33" s="300">
        <f>E31*4.5</f>
        <v>11085.269849999999</v>
      </c>
      <c r="F33" s="23"/>
      <c r="G33" s="34"/>
      <c r="H33" s="35"/>
      <c r="I33" s="34"/>
      <c r="J33" s="34"/>
      <c r="K33" s="34"/>
      <c r="L33" s="34"/>
      <c r="M33" s="34"/>
      <c r="N33" s="34"/>
      <c r="O33" s="34"/>
      <c r="P33" s="36"/>
    </row>
    <row r="34" spans="1:16" s="68" customFormat="1">
      <c r="A34" s="67">
        <v>14</v>
      </c>
      <c r="B34" s="21"/>
      <c r="C34" s="19" t="s">
        <v>302</v>
      </c>
      <c r="D34" s="21" t="s">
        <v>31</v>
      </c>
      <c r="E34" s="22">
        <f>E31*1.2</f>
        <v>2956.0719599999998</v>
      </c>
      <c r="F34" s="23"/>
      <c r="G34" s="34"/>
      <c r="H34" s="35"/>
      <c r="I34" s="34"/>
      <c r="J34" s="34"/>
      <c r="K34" s="34"/>
      <c r="L34" s="34"/>
      <c r="M34" s="34"/>
      <c r="N34" s="34"/>
      <c r="O34" s="34"/>
      <c r="P34" s="36"/>
    </row>
    <row r="35" spans="1:16" s="68" customFormat="1">
      <c r="A35" s="67">
        <v>15</v>
      </c>
      <c r="B35" s="21"/>
      <c r="C35" s="19" t="s">
        <v>77</v>
      </c>
      <c r="D35" s="21" t="s">
        <v>53</v>
      </c>
      <c r="E35" s="22">
        <f>15*4</f>
        <v>60</v>
      </c>
      <c r="F35" s="23"/>
      <c r="G35" s="34"/>
      <c r="H35" s="35"/>
      <c r="I35" s="34"/>
      <c r="J35" s="34"/>
      <c r="K35" s="34"/>
      <c r="L35" s="34"/>
      <c r="M35" s="34"/>
      <c r="N35" s="34"/>
      <c r="O35" s="34"/>
      <c r="P35" s="36"/>
    </row>
    <row r="36" spans="1:16" s="68" customFormat="1">
      <c r="A36" s="274">
        <v>16</v>
      </c>
      <c r="B36" s="271" t="s">
        <v>72</v>
      </c>
      <c r="C36" s="382" t="s">
        <v>86</v>
      </c>
      <c r="D36" s="271" t="s">
        <v>31</v>
      </c>
      <c r="E36" s="273">
        <f>43.2</f>
        <v>43.2</v>
      </c>
      <c r="F36" s="23"/>
      <c r="G36" s="34"/>
      <c r="H36" s="35"/>
      <c r="I36" s="34"/>
      <c r="J36" s="34"/>
      <c r="K36" s="34"/>
      <c r="L36" s="34"/>
      <c r="M36" s="34"/>
      <c r="N36" s="34"/>
      <c r="O36" s="34"/>
      <c r="P36" s="36"/>
    </row>
    <row r="37" spans="1:16" s="68" customFormat="1">
      <c r="A37" s="67">
        <v>17</v>
      </c>
      <c r="B37" s="21"/>
      <c r="C37" s="19" t="s">
        <v>295</v>
      </c>
      <c r="D37" s="21" t="s">
        <v>73</v>
      </c>
      <c r="E37" s="22">
        <f>E36*0.12</f>
        <v>5.1840000000000002</v>
      </c>
      <c r="F37" s="23"/>
      <c r="G37" s="34"/>
      <c r="H37" s="35"/>
      <c r="I37" s="34"/>
      <c r="J37" s="34"/>
      <c r="K37" s="34"/>
      <c r="L37" s="34"/>
      <c r="M37" s="34"/>
      <c r="N37" s="34"/>
      <c r="O37" s="34"/>
      <c r="P37" s="36"/>
    </row>
    <row r="38" spans="1:16" s="68" customFormat="1">
      <c r="A38" s="67">
        <v>18</v>
      </c>
      <c r="B38" s="21"/>
      <c r="C38" s="19" t="s">
        <v>296</v>
      </c>
      <c r="D38" s="21" t="s">
        <v>75</v>
      </c>
      <c r="E38" s="22">
        <f>E36*4.5</f>
        <v>194.4</v>
      </c>
      <c r="F38" s="23"/>
      <c r="G38" s="34"/>
      <c r="H38" s="35"/>
      <c r="I38" s="34"/>
      <c r="J38" s="34"/>
      <c r="K38" s="34"/>
      <c r="L38" s="34"/>
      <c r="M38" s="34"/>
      <c r="N38" s="34"/>
      <c r="O38" s="34"/>
      <c r="P38" s="36"/>
    </row>
    <row r="39" spans="1:16" s="68" customFormat="1">
      <c r="A39" s="67">
        <v>19</v>
      </c>
      <c r="B39" s="21"/>
      <c r="C39" s="19" t="s">
        <v>302</v>
      </c>
      <c r="D39" s="21" t="s">
        <v>31</v>
      </c>
      <c r="E39" s="22">
        <f>E36*1.2</f>
        <v>51.84</v>
      </c>
      <c r="F39" s="23"/>
      <c r="G39" s="34"/>
      <c r="H39" s="35"/>
      <c r="I39" s="34"/>
      <c r="J39" s="34"/>
      <c r="K39" s="34"/>
      <c r="L39" s="34"/>
      <c r="M39" s="34"/>
      <c r="N39" s="34"/>
      <c r="O39" s="34"/>
      <c r="P39" s="36"/>
    </row>
    <row r="40" spans="1:16" s="68" customFormat="1">
      <c r="A40" s="67">
        <v>20</v>
      </c>
      <c r="B40" s="21" t="s">
        <v>72</v>
      </c>
      <c r="C40" s="382" t="s">
        <v>78</v>
      </c>
      <c r="D40" s="21" t="s">
        <v>31</v>
      </c>
      <c r="E40" s="22">
        <f>E31</f>
        <v>2463.3932999999997</v>
      </c>
      <c r="F40" s="23"/>
      <c r="G40" s="34"/>
      <c r="H40" s="35"/>
      <c r="I40" s="34"/>
      <c r="J40" s="34"/>
      <c r="K40" s="34"/>
      <c r="L40" s="34"/>
      <c r="M40" s="34"/>
      <c r="N40" s="34"/>
      <c r="O40" s="34"/>
      <c r="P40" s="36"/>
    </row>
    <row r="41" spans="1:16" s="68" customFormat="1">
      <c r="A41" s="67">
        <v>21</v>
      </c>
      <c r="B41" s="21"/>
      <c r="C41" s="19" t="s">
        <v>295</v>
      </c>
      <c r="D41" s="21" t="s">
        <v>73</v>
      </c>
      <c r="E41" s="22">
        <f>E40*0.12</f>
        <v>295.60719599999993</v>
      </c>
      <c r="F41" s="23"/>
      <c r="G41" s="34"/>
      <c r="H41" s="35"/>
      <c r="I41" s="34"/>
      <c r="J41" s="34"/>
      <c r="K41" s="34"/>
      <c r="L41" s="34"/>
      <c r="M41" s="34"/>
      <c r="N41" s="34"/>
      <c r="O41" s="34"/>
      <c r="P41" s="36"/>
    </row>
    <row r="42" spans="1:16" ht="25.5">
      <c r="A42" s="67">
        <v>22</v>
      </c>
      <c r="B42" s="21"/>
      <c r="C42" s="19" t="s">
        <v>303</v>
      </c>
      <c r="D42" s="21" t="s">
        <v>75</v>
      </c>
      <c r="E42" s="22">
        <f>E40*3</f>
        <v>7390.1798999999992</v>
      </c>
      <c r="F42" s="51"/>
      <c r="G42" s="51"/>
      <c r="H42" s="51"/>
      <c r="I42" s="51"/>
      <c r="J42" s="51"/>
      <c r="K42" s="51"/>
      <c r="L42" s="51"/>
      <c r="M42" s="51"/>
      <c r="N42" s="51"/>
      <c r="O42" s="26"/>
      <c r="P42" s="27"/>
    </row>
    <row r="43" spans="1:16" s="68" customFormat="1">
      <c r="A43" s="100"/>
      <c r="B43" s="56"/>
      <c r="C43" s="101" t="s">
        <v>140</v>
      </c>
      <c r="D43" s="102"/>
      <c r="E43" s="103"/>
      <c r="F43" s="23"/>
      <c r="G43" s="34"/>
      <c r="H43" s="35"/>
      <c r="I43" s="34"/>
      <c r="J43" s="34"/>
      <c r="K43" s="34"/>
      <c r="L43" s="34"/>
      <c r="M43" s="34"/>
      <c r="N43" s="34"/>
      <c r="O43" s="34"/>
      <c r="P43" s="36"/>
    </row>
    <row r="44" spans="1:16" s="68" customFormat="1" ht="25.5">
      <c r="A44" s="67">
        <v>1</v>
      </c>
      <c r="B44" s="21" t="s">
        <v>72</v>
      </c>
      <c r="C44" s="382" t="s">
        <v>304</v>
      </c>
      <c r="D44" s="21" t="s">
        <v>31</v>
      </c>
      <c r="E44" s="22">
        <v>187.1</v>
      </c>
      <c r="F44" s="23"/>
      <c r="G44" s="34"/>
      <c r="H44" s="35"/>
      <c r="I44" s="34"/>
      <c r="J44" s="34"/>
      <c r="K44" s="34"/>
      <c r="L44" s="34"/>
      <c r="M44" s="34"/>
      <c r="N44" s="34"/>
      <c r="O44" s="34"/>
      <c r="P44" s="36"/>
    </row>
    <row r="45" spans="1:16" s="68" customFormat="1">
      <c r="A45" s="67">
        <v>2</v>
      </c>
      <c r="B45" s="21"/>
      <c r="C45" s="19" t="s">
        <v>295</v>
      </c>
      <c r="D45" s="21" t="s">
        <v>73</v>
      </c>
      <c r="E45" s="22">
        <f>E44*0.12</f>
        <v>22.451999999999998</v>
      </c>
      <c r="F45" s="23"/>
      <c r="G45" s="34"/>
      <c r="H45" s="35"/>
      <c r="I45" s="34"/>
      <c r="J45" s="34"/>
      <c r="K45" s="34"/>
      <c r="L45" s="34"/>
      <c r="M45" s="34"/>
      <c r="N45" s="34"/>
      <c r="O45" s="34"/>
      <c r="P45" s="36"/>
    </row>
    <row r="46" spans="1:16" s="68" customFormat="1">
      <c r="A46" s="67">
        <v>3</v>
      </c>
      <c r="B46" s="21"/>
      <c r="C46" s="19" t="s">
        <v>296</v>
      </c>
      <c r="D46" s="21" t="s">
        <v>74</v>
      </c>
      <c r="E46" s="22">
        <f>E44*5</f>
        <v>935.5</v>
      </c>
      <c r="F46" s="23"/>
      <c r="G46" s="34"/>
      <c r="H46" s="35"/>
      <c r="I46" s="34"/>
      <c r="J46" s="34"/>
      <c r="K46" s="34"/>
      <c r="L46" s="34"/>
      <c r="M46" s="34"/>
      <c r="N46" s="34"/>
      <c r="O46" s="34"/>
      <c r="P46" s="36"/>
    </row>
    <row r="47" spans="1:16" s="68" customFormat="1">
      <c r="A47" s="67">
        <v>4</v>
      </c>
      <c r="B47" s="21" t="s">
        <v>72</v>
      </c>
      <c r="C47" s="382" t="s">
        <v>141</v>
      </c>
      <c r="D47" s="21" t="s">
        <v>31</v>
      </c>
      <c r="E47" s="22">
        <v>590</v>
      </c>
      <c r="F47" s="23"/>
      <c r="G47" s="34"/>
      <c r="H47" s="35"/>
      <c r="I47" s="34"/>
      <c r="J47" s="34"/>
      <c r="K47" s="34"/>
      <c r="L47" s="34"/>
      <c r="M47" s="34"/>
      <c r="N47" s="34"/>
      <c r="O47" s="34"/>
      <c r="P47" s="36"/>
    </row>
    <row r="48" spans="1:16" s="68" customFormat="1">
      <c r="A48" s="67">
        <v>5</v>
      </c>
      <c r="B48" s="21"/>
      <c r="C48" s="19" t="s">
        <v>296</v>
      </c>
      <c r="D48" s="21" t="s">
        <v>75</v>
      </c>
      <c r="E48" s="22">
        <f>E47*5</f>
        <v>2950</v>
      </c>
      <c r="F48" s="23"/>
      <c r="G48" s="34"/>
      <c r="H48" s="35"/>
      <c r="I48" s="34"/>
      <c r="J48" s="34"/>
      <c r="K48" s="34"/>
      <c r="L48" s="34"/>
      <c r="M48" s="34"/>
      <c r="N48" s="34"/>
      <c r="O48" s="34"/>
      <c r="P48" s="36"/>
    </row>
    <row r="49" spans="1:16" s="68" customFormat="1">
      <c r="A49" s="67">
        <v>6</v>
      </c>
      <c r="B49" s="21"/>
      <c r="C49" s="19" t="s">
        <v>298</v>
      </c>
      <c r="D49" s="21" t="s">
        <v>54</v>
      </c>
      <c r="E49" s="22">
        <f>ROUND(E47*5.5,0)</f>
        <v>3245</v>
      </c>
      <c r="F49" s="23"/>
      <c r="G49" s="34"/>
      <c r="H49" s="35"/>
      <c r="I49" s="34"/>
      <c r="J49" s="34"/>
      <c r="K49" s="34"/>
      <c r="L49" s="34"/>
      <c r="M49" s="34"/>
      <c r="N49" s="34"/>
      <c r="O49" s="34"/>
      <c r="P49" s="36"/>
    </row>
    <row r="50" spans="1:16" s="68" customFormat="1" ht="25.5">
      <c r="A50" s="67">
        <v>7</v>
      </c>
      <c r="B50" s="21"/>
      <c r="C50" s="19" t="s">
        <v>409</v>
      </c>
      <c r="D50" s="21" t="s">
        <v>31</v>
      </c>
      <c r="E50" s="22">
        <f>E47*1.02</f>
        <v>601.79999999999995</v>
      </c>
      <c r="F50" s="23"/>
      <c r="G50" s="34"/>
      <c r="H50" s="35"/>
      <c r="I50" s="34"/>
      <c r="J50" s="34"/>
      <c r="K50" s="34"/>
      <c r="L50" s="34"/>
      <c r="M50" s="34"/>
      <c r="N50" s="34"/>
      <c r="O50" s="34"/>
      <c r="P50" s="36"/>
    </row>
    <row r="51" spans="1:16" s="68" customFormat="1">
      <c r="A51" s="67">
        <v>8</v>
      </c>
      <c r="B51" s="21" t="s">
        <v>72</v>
      </c>
      <c r="C51" s="382" t="s">
        <v>76</v>
      </c>
      <c r="D51" s="21" t="s">
        <v>31</v>
      </c>
      <c r="E51" s="22">
        <v>590</v>
      </c>
      <c r="F51" s="23"/>
      <c r="G51" s="34"/>
      <c r="H51" s="35"/>
      <c r="I51" s="34"/>
      <c r="J51" s="34"/>
      <c r="K51" s="34"/>
      <c r="L51" s="34"/>
      <c r="M51" s="34"/>
      <c r="N51" s="34"/>
      <c r="O51" s="34"/>
      <c r="P51" s="36"/>
    </row>
    <row r="52" spans="1:16" s="68" customFormat="1">
      <c r="A52" s="67">
        <v>9</v>
      </c>
      <c r="B52" s="21"/>
      <c r="C52" s="19" t="s">
        <v>295</v>
      </c>
      <c r="D52" s="21" t="s">
        <v>73</v>
      </c>
      <c r="E52" s="22">
        <f>E51*0.12</f>
        <v>70.8</v>
      </c>
      <c r="F52" s="23"/>
      <c r="G52" s="34"/>
      <c r="H52" s="35"/>
      <c r="I52" s="34"/>
      <c r="J52" s="34"/>
      <c r="K52" s="34"/>
      <c r="L52" s="34"/>
      <c r="M52" s="34"/>
      <c r="N52" s="34"/>
      <c r="O52" s="34"/>
      <c r="P52" s="36"/>
    </row>
    <row r="53" spans="1:16" s="68" customFormat="1">
      <c r="A53" s="67">
        <v>10</v>
      </c>
      <c r="B53" s="21"/>
      <c r="C53" s="19" t="s">
        <v>296</v>
      </c>
      <c r="D53" s="21" t="s">
        <v>75</v>
      </c>
      <c r="E53" s="22">
        <f>E51*4.5</f>
        <v>2655</v>
      </c>
      <c r="F53" s="23"/>
      <c r="G53" s="34"/>
      <c r="H53" s="35"/>
      <c r="I53" s="34"/>
      <c r="J53" s="34"/>
      <c r="K53" s="34"/>
      <c r="L53" s="34"/>
      <c r="M53" s="34"/>
      <c r="N53" s="34"/>
      <c r="O53" s="34"/>
      <c r="P53" s="36"/>
    </row>
    <row r="54" spans="1:16" s="68" customFormat="1">
      <c r="A54" s="67">
        <v>11</v>
      </c>
      <c r="B54" s="21"/>
      <c r="C54" s="19" t="s">
        <v>302</v>
      </c>
      <c r="D54" s="21" t="s">
        <v>31</v>
      </c>
      <c r="E54" s="22">
        <f>E51*1.2</f>
        <v>708</v>
      </c>
      <c r="F54" s="23"/>
      <c r="G54" s="34"/>
      <c r="H54" s="35"/>
      <c r="I54" s="34"/>
      <c r="J54" s="34"/>
      <c r="K54" s="34"/>
      <c r="L54" s="34"/>
      <c r="M54" s="34"/>
      <c r="N54" s="34"/>
      <c r="O54" s="34"/>
      <c r="P54" s="36"/>
    </row>
    <row r="55" spans="1:16" s="68" customFormat="1">
      <c r="A55" s="67">
        <v>12</v>
      </c>
      <c r="B55" s="21"/>
      <c r="C55" s="19" t="s">
        <v>77</v>
      </c>
      <c r="D55" s="21" t="s">
        <v>53</v>
      </c>
      <c r="E55" s="22">
        <f>1667.05*1.05</f>
        <v>1750.4024999999999</v>
      </c>
      <c r="F55" s="23"/>
      <c r="G55" s="34"/>
      <c r="H55" s="35"/>
      <c r="I55" s="34"/>
      <c r="J55" s="34"/>
      <c r="K55" s="34"/>
      <c r="L55" s="34"/>
      <c r="M55" s="34"/>
      <c r="N55" s="34"/>
      <c r="O55" s="34"/>
      <c r="P55" s="36"/>
    </row>
    <row r="56" spans="1:16" s="68" customFormat="1">
      <c r="A56" s="67">
        <v>13</v>
      </c>
      <c r="B56" s="21" t="s">
        <v>72</v>
      </c>
      <c r="C56" s="382" t="s">
        <v>78</v>
      </c>
      <c r="D56" s="21" t="s">
        <v>31</v>
      </c>
      <c r="E56" s="22">
        <v>541.20000000000005</v>
      </c>
      <c r="F56" s="23"/>
      <c r="G56" s="34"/>
      <c r="H56" s="35"/>
      <c r="I56" s="34"/>
      <c r="J56" s="34"/>
      <c r="K56" s="34"/>
      <c r="L56" s="34"/>
      <c r="M56" s="34"/>
      <c r="N56" s="34"/>
      <c r="O56" s="34"/>
      <c r="P56" s="36"/>
    </row>
    <row r="57" spans="1:16" s="68" customFormat="1">
      <c r="A57" s="67">
        <v>14</v>
      </c>
      <c r="B57" s="21"/>
      <c r="C57" s="19" t="s">
        <v>295</v>
      </c>
      <c r="D57" s="21" t="s">
        <v>73</v>
      </c>
      <c r="E57" s="22">
        <f>E56*0.12</f>
        <v>64.944000000000003</v>
      </c>
      <c r="F57" s="23"/>
      <c r="G57" s="34"/>
      <c r="H57" s="35"/>
      <c r="I57" s="34"/>
      <c r="J57" s="34"/>
      <c r="K57" s="34"/>
      <c r="L57" s="34"/>
      <c r="M57" s="34"/>
      <c r="N57" s="34"/>
      <c r="O57" s="34"/>
      <c r="P57" s="36"/>
    </row>
    <row r="58" spans="1:16" ht="25.5">
      <c r="A58" s="67">
        <v>15</v>
      </c>
      <c r="B58" s="21"/>
      <c r="C58" s="19" t="s">
        <v>303</v>
      </c>
      <c r="D58" s="21" t="s">
        <v>75</v>
      </c>
      <c r="E58" s="22">
        <f>E56*3</f>
        <v>1623.6000000000001</v>
      </c>
      <c r="F58" s="51"/>
      <c r="G58" s="51"/>
      <c r="H58" s="51"/>
      <c r="I58" s="51"/>
      <c r="J58" s="51"/>
      <c r="K58" s="51"/>
      <c r="L58" s="51"/>
      <c r="M58" s="51"/>
      <c r="N58" s="51"/>
      <c r="O58" s="26"/>
      <c r="P58" s="27"/>
    </row>
    <row r="59" spans="1:16" s="68" customFormat="1">
      <c r="A59" s="100"/>
      <c r="B59" s="56"/>
      <c r="C59" s="101" t="s">
        <v>92</v>
      </c>
      <c r="D59" s="102"/>
      <c r="E59" s="103"/>
      <c r="F59" s="23"/>
      <c r="G59" s="34"/>
      <c r="H59" s="35"/>
      <c r="I59" s="34"/>
      <c r="J59" s="34"/>
      <c r="K59" s="34"/>
      <c r="L59" s="34"/>
      <c r="M59" s="34"/>
      <c r="N59" s="34"/>
      <c r="O59" s="34"/>
      <c r="P59" s="36"/>
    </row>
    <row r="60" spans="1:16" s="68" customFormat="1" ht="38.25">
      <c r="A60" s="67">
        <v>1</v>
      </c>
      <c r="B60" s="21" t="s">
        <v>90</v>
      </c>
      <c r="C60" s="227" t="s">
        <v>205</v>
      </c>
      <c r="D60" s="21" t="s">
        <v>54</v>
      </c>
      <c r="E60" s="22">
        <f>30+60</f>
        <v>90</v>
      </c>
      <c r="F60" s="23"/>
      <c r="G60" s="34"/>
      <c r="H60" s="35"/>
      <c r="I60" s="34"/>
      <c r="J60" s="34"/>
      <c r="K60" s="34"/>
      <c r="L60" s="34"/>
      <c r="M60" s="34"/>
      <c r="N60" s="34"/>
      <c r="O60" s="34"/>
      <c r="P60" s="36"/>
    </row>
    <row r="61" spans="1:16" s="68" customFormat="1" ht="25.5">
      <c r="A61" s="67">
        <v>2</v>
      </c>
      <c r="B61" s="21" t="s">
        <v>119</v>
      </c>
      <c r="C61" s="227" t="s">
        <v>161</v>
      </c>
      <c r="D61" s="21" t="s">
        <v>53</v>
      </c>
      <c r="E61" s="22">
        <v>90</v>
      </c>
      <c r="F61" s="23"/>
      <c r="G61" s="34"/>
      <c r="H61" s="35"/>
      <c r="I61" s="34"/>
      <c r="J61" s="34"/>
      <c r="K61" s="34"/>
      <c r="L61" s="34"/>
      <c r="M61" s="34"/>
      <c r="N61" s="34"/>
      <c r="O61" s="34"/>
      <c r="P61" s="36"/>
    </row>
    <row r="62" spans="1:16" s="68" customFormat="1" ht="25.5">
      <c r="A62" s="67">
        <v>3</v>
      </c>
      <c r="B62" s="21" t="s">
        <v>119</v>
      </c>
      <c r="C62" s="227" t="s">
        <v>160</v>
      </c>
      <c r="D62" s="21" t="s">
        <v>53</v>
      </c>
      <c r="E62" s="22">
        <v>90</v>
      </c>
      <c r="F62" s="23"/>
      <c r="G62" s="34"/>
      <c r="H62" s="35"/>
      <c r="I62" s="34"/>
      <c r="J62" s="34"/>
      <c r="K62" s="34"/>
      <c r="L62" s="34"/>
      <c r="M62" s="34"/>
      <c r="N62" s="34"/>
      <c r="O62" s="34"/>
      <c r="P62" s="36"/>
    </row>
    <row r="63" spans="1:16" s="68" customFormat="1">
      <c r="A63" s="67">
        <v>4</v>
      </c>
      <c r="B63" s="21" t="s">
        <v>119</v>
      </c>
      <c r="C63" s="227" t="s">
        <v>131</v>
      </c>
      <c r="D63" s="21" t="s">
        <v>54</v>
      </c>
      <c r="E63" s="22">
        <v>6</v>
      </c>
      <c r="F63" s="23"/>
      <c r="G63" s="34"/>
      <c r="H63" s="35"/>
      <c r="I63" s="34"/>
      <c r="J63" s="34"/>
      <c r="K63" s="34"/>
      <c r="L63" s="34"/>
      <c r="M63" s="34"/>
      <c r="N63" s="34"/>
      <c r="O63" s="34"/>
      <c r="P63" s="36"/>
    </row>
    <row r="64" spans="1:16" s="68" customFormat="1">
      <c r="A64" s="67">
        <v>5</v>
      </c>
      <c r="B64" s="21" t="s">
        <v>119</v>
      </c>
      <c r="C64" s="227" t="s">
        <v>133</v>
      </c>
      <c r="D64" s="21" t="s">
        <v>54</v>
      </c>
      <c r="E64" s="22">
        <v>6</v>
      </c>
      <c r="F64" s="23"/>
      <c r="G64" s="34"/>
      <c r="H64" s="35"/>
      <c r="I64" s="34"/>
      <c r="J64" s="34"/>
      <c r="K64" s="34"/>
      <c r="L64" s="34"/>
      <c r="M64" s="34"/>
      <c r="N64" s="34"/>
      <c r="O64" s="34"/>
      <c r="P64" s="36"/>
    </row>
    <row r="65" spans="1:17" s="68" customFormat="1" ht="25.5">
      <c r="A65" s="67">
        <v>6</v>
      </c>
      <c r="B65" s="21" t="s">
        <v>72</v>
      </c>
      <c r="C65" s="227" t="s">
        <v>132</v>
      </c>
      <c r="D65" s="21" t="s">
        <v>44</v>
      </c>
      <c r="E65" s="22">
        <v>6</v>
      </c>
      <c r="F65" s="156"/>
      <c r="G65" s="157"/>
      <c r="H65" s="158"/>
      <c r="I65" s="157"/>
      <c r="J65" s="157"/>
      <c r="K65" s="157"/>
      <c r="L65" s="157"/>
      <c r="M65" s="157"/>
      <c r="N65" s="157"/>
      <c r="O65" s="34"/>
      <c r="P65" s="36"/>
    </row>
    <row r="66" spans="1:17" ht="39" thickBot="1">
      <c r="A66" s="67">
        <v>7</v>
      </c>
      <c r="B66" s="21" t="s">
        <v>305</v>
      </c>
      <c r="C66" s="227" t="s">
        <v>306</v>
      </c>
      <c r="D66" s="21" t="s">
        <v>44</v>
      </c>
      <c r="E66" s="22">
        <v>1</v>
      </c>
      <c r="F66" s="52"/>
      <c r="G66" s="52"/>
      <c r="H66" s="52"/>
      <c r="I66" s="52"/>
      <c r="J66" s="52"/>
      <c r="K66" s="52"/>
      <c r="L66" s="52"/>
      <c r="M66" s="52"/>
      <c r="N66" s="52"/>
      <c r="O66" s="26"/>
      <c r="P66" s="27"/>
      <c r="Q66" s="5"/>
    </row>
    <row r="67" spans="1:17">
      <c r="A67" s="69"/>
      <c r="B67" s="45"/>
      <c r="C67" s="449" t="s">
        <v>4</v>
      </c>
      <c r="D67" s="450"/>
      <c r="E67" s="450"/>
      <c r="F67" s="450"/>
      <c r="G67" s="450"/>
      <c r="H67" s="450"/>
      <c r="I67" s="450"/>
      <c r="J67" s="450"/>
      <c r="K67" s="451"/>
      <c r="L67" s="48"/>
      <c r="M67" s="48"/>
      <c r="N67" s="48"/>
      <c r="O67" s="48"/>
      <c r="P67" s="49"/>
    </row>
    <row r="68" spans="1:17">
      <c r="A68" s="55"/>
      <c r="C68" s="453" t="s">
        <v>42</v>
      </c>
      <c r="D68" s="453"/>
      <c r="E68" s="453"/>
      <c r="F68" s="453"/>
      <c r="G68" s="453"/>
      <c r="H68" s="453"/>
      <c r="I68" s="453"/>
      <c r="J68" s="453"/>
      <c r="K68" s="453"/>
      <c r="L68" s="57"/>
      <c r="M68" s="57"/>
      <c r="N68" s="58"/>
      <c r="O68" s="57"/>
      <c r="P68" s="59"/>
    </row>
    <row r="69" spans="1:17" ht="13.5" thickBot="1">
      <c r="A69" s="60"/>
      <c r="B69" s="61"/>
      <c r="C69" s="454" t="s">
        <v>28</v>
      </c>
      <c r="D69" s="454"/>
      <c r="E69" s="454"/>
      <c r="F69" s="454"/>
      <c r="G69" s="454"/>
      <c r="H69" s="454"/>
      <c r="I69" s="454"/>
      <c r="J69" s="454"/>
      <c r="K69" s="454"/>
      <c r="L69" s="62"/>
      <c r="M69" s="62"/>
      <c r="N69" s="62"/>
      <c r="O69" s="62"/>
      <c r="P69" s="63"/>
    </row>
    <row r="70" spans="1:17" s="38" customFormat="1">
      <c r="C70" s="39"/>
      <c r="D70" s="39"/>
      <c r="E70" s="160"/>
    </row>
    <row r="71" spans="1:17" s="38" customFormat="1">
      <c r="A71" s="436" t="s">
        <v>5</v>
      </c>
      <c r="B71" s="436"/>
      <c r="C71" s="64"/>
      <c r="D71" s="437"/>
      <c r="E71" s="435"/>
      <c r="G71" s="436" t="s">
        <v>29</v>
      </c>
      <c r="H71" s="436"/>
      <c r="I71" s="439"/>
      <c r="J71" s="439"/>
      <c r="K71" s="439"/>
      <c r="L71" s="439"/>
      <c r="M71" s="439"/>
      <c r="N71" s="438"/>
      <c r="O71" s="436"/>
    </row>
    <row r="72" spans="1:17" s="38" customFormat="1">
      <c r="C72" s="65" t="s">
        <v>30</v>
      </c>
      <c r="D72" s="39"/>
      <c r="E72" s="39"/>
      <c r="K72" s="65" t="s">
        <v>30</v>
      </c>
    </row>
    <row r="73" spans="1:17" s="38" customFormat="1">
      <c r="C73" s="39"/>
      <c r="D73" s="39"/>
      <c r="E73" s="160"/>
    </row>
    <row r="74" spans="1:17" s="38" customFormat="1">
      <c r="A74" s="436" t="s">
        <v>6</v>
      </c>
      <c r="B74" s="436"/>
      <c r="C74" s="39"/>
      <c r="D74" s="39"/>
      <c r="E74" s="39"/>
      <c r="G74" s="436" t="s">
        <v>6</v>
      </c>
      <c r="H74" s="436"/>
    </row>
    <row r="75" spans="1:17" s="38" customFormat="1">
      <c r="C75" s="39"/>
      <c r="D75" s="39"/>
      <c r="E75" s="39"/>
    </row>
    <row r="76" spans="1:17" s="38" customFormat="1">
      <c r="C76" s="39"/>
      <c r="D76" s="39"/>
      <c r="E76" s="39"/>
    </row>
    <row r="77" spans="1:17" s="38" customFormat="1">
      <c r="C77" s="39"/>
      <c r="D77" s="39"/>
      <c r="E77" s="39"/>
    </row>
    <row r="78" spans="1:17" s="38" customFormat="1">
      <c r="C78" s="39"/>
      <c r="D78" s="39"/>
      <c r="E78" s="39"/>
    </row>
    <row r="79" spans="1:17" s="38" customFormat="1">
      <c r="C79" s="39"/>
      <c r="D79" s="39"/>
      <c r="E79" s="39"/>
    </row>
    <row r="80" spans="1:17" s="38" customFormat="1">
      <c r="C80" s="39"/>
      <c r="D80" s="39"/>
      <c r="E80" s="39"/>
    </row>
    <row r="81" spans="3:5" s="38" customFormat="1">
      <c r="C81" s="39"/>
      <c r="D81" s="39"/>
      <c r="E81" s="39"/>
    </row>
    <row r="82" spans="3:5" s="38" customFormat="1">
      <c r="C82" s="39"/>
      <c r="D82" s="39"/>
      <c r="E82" s="39"/>
    </row>
    <row r="83" spans="3:5" s="38" customFormat="1">
      <c r="C83" s="39"/>
      <c r="D83" s="39"/>
      <c r="E83" s="39"/>
    </row>
    <row r="84" spans="3:5" s="38" customFormat="1">
      <c r="C84" s="39"/>
      <c r="D84" s="39"/>
      <c r="E84" s="39"/>
    </row>
    <row r="85" spans="3:5" s="38" customFormat="1">
      <c r="C85" s="39"/>
      <c r="D85" s="39"/>
      <c r="E85" s="39"/>
    </row>
    <row r="86" spans="3:5" s="38" customFormat="1">
      <c r="C86" s="39"/>
      <c r="D86" s="39"/>
      <c r="E86" s="39"/>
    </row>
    <row r="87" spans="3:5" s="38" customFormat="1">
      <c r="C87" s="39"/>
      <c r="D87" s="39"/>
      <c r="E87" s="39"/>
    </row>
    <row r="88" spans="3:5" s="38" customFormat="1">
      <c r="C88" s="39"/>
      <c r="D88" s="39"/>
      <c r="E88" s="39"/>
    </row>
    <row r="89" spans="3:5" s="38" customFormat="1">
      <c r="C89" s="39"/>
      <c r="D89" s="39"/>
      <c r="E89" s="39"/>
    </row>
    <row r="90" spans="3:5" s="38" customFormat="1">
      <c r="C90" s="39"/>
      <c r="D90" s="39"/>
      <c r="E90" s="39"/>
    </row>
    <row r="91" spans="3:5" s="38" customFormat="1">
      <c r="C91" s="39"/>
      <c r="D91" s="39"/>
      <c r="E91" s="39"/>
    </row>
    <row r="92" spans="3:5" s="38" customFormat="1">
      <c r="C92" s="39"/>
      <c r="D92" s="39"/>
      <c r="E92" s="39"/>
    </row>
    <row r="93" spans="3:5" s="38" customFormat="1">
      <c r="C93" s="39"/>
      <c r="D93" s="39"/>
      <c r="E93" s="39"/>
    </row>
    <row r="94" spans="3:5" s="38" customFormat="1">
      <c r="C94" s="39"/>
      <c r="D94" s="39"/>
      <c r="E94" s="39"/>
    </row>
    <row r="95" spans="3:5" s="38" customFormat="1">
      <c r="C95" s="39"/>
      <c r="D95" s="39"/>
      <c r="E95" s="39"/>
    </row>
    <row r="96" spans="3:5" s="38" customFormat="1">
      <c r="C96" s="39"/>
      <c r="D96" s="39"/>
      <c r="E96" s="39"/>
    </row>
    <row r="97" spans="3:5" s="38" customFormat="1">
      <c r="C97" s="39"/>
      <c r="D97" s="39"/>
      <c r="E97" s="39"/>
    </row>
    <row r="98" spans="3:5" s="38" customFormat="1">
      <c r="C98" s="39"/>
      <c r="D98" s="39"/>
      <c r="E98" s="39"/>
    </row>
    <row r="99" spans="3:5" s="38" customFormat="1">
      <c r="C99" s="39"/>
      <c r="D99" s="39"/>
      <c r="E99" s="39"/>
    </row>
    <row r="100" spans="3:5" s="38" customFormat="1">
      <c r="C100" s="39"/>
      <c r="D100" s="39"/>
      <c r="E100" s="39"/>
    </row>
    <row r="101" spans="3:5" s="38" customFormat="1">
      <c r="C101" s="39"/>
      <c r="D101" s="39"/>
      <c r="E101" s="39"/>
    </row>
    <row r="102" spans="3:5" s="38" customFormat="1">
      <c r="C102" s="39"/>
      <c r="D102" s="39"/>
      <c r="E102" s="39"/>
    </row>
    <row r="103" spans="3:5" s="38" customFormat="1">
      <c r="C103" s="39"/>
      <c r="D103" s="39"/>
      <c r="E103" s="39"/>
    </row>
    <row r="104" spans="3:5" s="38" customFormat="1">
      <c r="C104" s="39"/>
      <c r="D104" s="39"/>
      <c r="E104" s="39"/>
    </row>
    <row r="105" spans="3:5" s="38" customFormat="1">
      <c r="C105" s="39"/>
      <c r="D105" s="39"/>
      <c r="E105" s="39"/>
    </row>
    <row r="106" spans="3:5" s="38" customFormat="1">
      <c r="C106" s="39"/>
      <c r="D106" s="39"/>
      <c r="E106" s="39"/>
    </row>
    <row r="107" spans="3:5" s="38" customFormat="1">
      <c r="C107" s="39"/>
      <c r="D107" s="39"/>
      <c r="E107" s="39"/>
    </row>
    <row r="108" spans="3:5" s="38" customFormat="1">
      <c r="C108" s="39"/>
      <c r="D108" s="39"/>
      <c r="E108" s="39"/>
    </row>
    <row r="109" spans="3:5" s="38" customFormat="1">
      <c r="C109" s="39"/>
      <c r="D109" s="39"/>
      <c r="E109" s="39"/>
    </row>
    <row r="110" spans="3:5" s="38" customFormat="1">
      <c r="C110" s="39"/>
      <c r="D110" s="39"/>
      <c r="E110" s="39"/>
    </row>
    <row r="111" spans="3:5" s="38" customFormat="1">
      <c r="C111" s="39"/>
      <c r="D111" s="39"/>
      <c r="E111" s="39"/>
    </row>
    <row r="112" spans="3:5" s="38" customFormat="1">
      <c r="C112" s="39"/>
      <c r="D112" s="39"/>
      <c r="E112" s="39"/>
    </row>
    <row r="113" spans="3:5" s="38" customFormat="1">
      <c r="C113" s="39"/>
      <c r="D113" s="39"/>
      <c r="E113" s="39"/>
    </row>
    <row r="114" spans="3:5" s="38" customFormat="1">
      <c r="C114" s="39"/>
      <c r="D114" s="39"/>
      <c r="E114" s="39"/>
    </row>
    <row r="115" spans="3:5" s="38" customFormat="1">
      <c r="C115" s="39"/>
      <c r="D115" s="39"/>
      <c r="E115" s="39"/>
    </row>
    <row r="116" spans="3:5" s="38" customFormat="1">
      <c r="C116" s="39"/>
      <c r="D116" s="39"/>
      <c r="E116" s="39"/>
    </row>
    <row r="117" spans="3:5" s="38" customFormat="1">
      <c r="C117" s="39"/>
      <c r="D117" s="39"/>
      <c r="E117" s="39"/>
    </row>
    <row r="118" spans="3:5" s="38" customFormat="1">
      <c r="C118" s="39"/>
      <c r="D118" s="39"/>
      <c r="E118" s="39"/>
    </row>
    <row r="119" spans="3:5" s="38" customFormat="1">
      <c r="C119" s="39"/>
      <c r="D119" s="39"/>
      <c r="E119" s="39"/>
    </row>
    <row r="120" spans="3:5" s="38" customFormat="1">
      <c r="C120" s="39"/>
      <c r="D120" s="39"/>
      <c r="E120" s="39"/>
    </row>
    <row r="121" spans="3:5" s="38" customFormat="1">
      <c r="C121" s="39"/>
      <c r="D121" s="39"/>
      <c r="E121" s="39"/>
    </row>
    <row r="122" spans="3:5" s="38" customFormat="1">
      <c r="C122" s="39"/>
      <c r="D122" s="39"/>
      <c r="E122" s="39"/>
    </row>
    <row r="123" spans="3:5" s="38" customFormat="1">
      <c r="C123" s="39"/>
      <c r="D123" s="39"/>
      <c r="E123" s="39"/>
    </row>
    <row r="124" spans="3:5" s="38" customFormat="1">
      <c r="C124" s="39"/>
      <c r="D124" s="39"/>
      <c r="E124" s="39"/>
    </row>
    <row r="125" spans="3:5" s="38" customFormat="1">
      <c r="C125" s="39"/>
      <c r="D125" s="39"/>
      <c r="E125" s="39"/>
    </row>
    <row r="126" spans="3:5" s="38" customFormat="1">
      <c r="C126" s="39"/>
      <c r="D126" s="39"/>
      <c r="E126" s="39"/>
    </row>
    <row r="127" spans="3:5" s="38" customFormat="1">
      <c r="C127" s="39"/>
      <c r="D127" s="39"/>
      <c r="E127" s="39"/>
    </row>
    <row r="128" spans="3:5" s="38" customFormat="1">
      <c r="C128" s="39"/>
      <c r="D128" s="39"/>
      <c r="E128" s="39"/>
    </row>
    <row r="129" spans="3:5" s="38" customFormat="1">
      <c r="C129" s="39"/>
      <c r="D129" s="39"/>
      <c r="E129" s="39"/>
    </row>
    <row r="130" spans="3:5" s="38" customFormat="1">
      <c r="C130" s="39"/>
      <c r="D130" s="39"/>
      <c r="E130" s="39"/>
    </row>
    <row r="131" spans="3:5" s="38" customFormat="1">
      <c r="C131" s="39"/>
      <c r="D131" s="39"/>
      <c r="E131" s="39"/>
    </row>
    <row r="132" spans="3:5" s="38" customFormat="1">
      <c r="C132" s="39"/>
      <c r="D132" s="39"/>
      <c r="E132" s="39"/>
    </row>
    <row r="133" spans="3:5" s="38" customFormat="1">
      <c r="C133" s="39"/>
      <c r="D133" s="39"/>
      <c r="E133" s="39"/>
    </row>
    <row r="134" spans="3:5" s="38" customFormat="1">
      <c r="C134" s="39"/>
      <c r="D134" s="39"/>
      <c r="E134" s="39"/>
    </row>
    <row r="135" spans="3:5" s="38" customFormat="1">
      <c r="C135" s="39"/>
      <c r="D135" s="39"/>
      <c r="E135" s="39"/>
    </row>
    <row r="136" spans="3:5" s="38" customFormat="1">
      <c r="C136" s="39"/>
      <c r="D136" s="39"/>
      <c r="E136" s="39"/>
    </row>
    <row r="137" spans="3:5" s="38" customFormat="1">
      <c r="C137" s="39"/>
      <c r="D137" s="39"/>
      <c r="E137" s="39"/>
    </row>
    <row r="138" spans="3:5" s="38" customFormat="1">
      <c r="C138" s="39"/>
      <c r="D138" s="39"/>
      <c r="E138" s="39"/>
    </row>
    <row r="139" spans="3:5" s="38" customFormat="1">
      <c r="C139" s="39"/>
      <c r="D139" s="39"/>
      <c r="E139" s="39"/>
    </row>
    <row r="140" spans="3:5" s="38" customFormat="1">
      <c r="C140" s="39"/>
      <c r="D140" s="39"/>
      <c r="E140" s="39"/>
    </row>
    <row r="141" spans="3:5" s="38" customFormat="1">
      <c r="C141" s="39"/>
      <c r="D141" s="39"/>
      <c r="E141" s="39"/>
    </row>
    <row r="142" spans="3:5" s="38" customFormat="1">
      <c r="C142" s="39"/>
      <c r="D142" s="39"/>
      <c r="E142" s="39"/>
    </row>
    <row r="143" spans="3:5" s="38" customFormat="1">
      <c r="C143" s="39"/>
      <c r="D143" s="39"/>
      <c r="E143" s="39"/>
    </row>
    <row r="144" spans="3:5" s="38" customFormat="1">
      <c r="C144" s="39"/>
      <c r="D144" s="39"/>
      <c r="E144" s="39"/>
    </row>
    <row r="145" spans="3:5" s="38" customFormat="1">
      <c r="C145" s="39"/>
      <c r="D145" s="39"/>
      <c r="E145" s="39"/>
    </row>
    <row r="146" spans="3:5" s="38" customFormat="1">
      <c r="C146" s="39"/>
      <c r="D146" s="39"/>
      <c r="E146" s="39"/>
    </row>
    <row r="147" spans="3:5" s="38" customFormat="1">
      <c r="C147" s="39"/>
      <c r="D147" s="39"/>
      <c r="E147" s="39"/>
    </row>
    <row r="148" spans="3:5" s="38" customFormat="1">
      <c r="C148" s="39"/>
      <c r="D148" s="39"/>
      <c r="E148" s="39"/>
    </row>
    <row r="149" spans="3:5" s="38" customFormat="1">
      <c r="C149" s="39"/>
      <c r="D149" s="39"/>
      <c r="E149" s="39"/>
    </row>
    <row r="150" spans="3:5" s="38" customFormat="1">
      <c r="C150" s="39"/>
      <c r="D150" s="39"/>
      <c r="E150" s="39"/>
    </row>
    <row r="151" spans="3:5" s="38" customFormat="1">
      <c r="C151" s="39"/>
      <c r="D151" s="39"/>
      <c r="E151" s="39"/>
    </row>
    <row r="152" spans="3:5" s="38" customFormat="1">
      <c r="C152" s="39"/>
      <c r="D152" s="39"/>
      <c r="E152" s="39"/>
    </row>
    <row r="153" spans="3:5" s="38" customFormat="1">
      <c r="C153" s="39"/>
      <c r="D153" s="39"/>
      <c r="E153" s="39"/>
    </row>
    <row r="154" spans="3:5" s="38" customFormat="1">
      <c r="C154" s="39"/>
      <c r="D154" s="39"/>
      <c r="E154" s="39"/>
    </row>
    <row r="155" spans="3:5" s="38" customFormat="1">
      <c r="C155" s="39"/>
      <c r="D155" s="39"/>
      <c r="E155" s="39"/>
    </row>
    <row r="156" spans="3:5" s="38" customFormat="1">
      <c r="C156" s="39"/>
      <c r="D156" s="39"/>
      <c r="E156" s="39"/>
    </row>
    <row r="157" spans="3:5" s="38" customFormat="1">
      <c r="C157" s="39"/>
      <c r="D157" s="39"/>
      <c r="E157" s="39"/>
    </row>
    <row r="158" spans="3:5" s="38" customFormat="1">
      <c r="C158" s="39"/>
      <c r="D158" s="39"/>
      <c r="E158" s="39"/>
    </row>
    <row r="159" spans="3:5" s="38" customFormat="1">
      <c r="C159" s="39"/>
      <c r="D159" s="39"/>
      <c r="E159" s="39"/>
    </row>
    <row r="160" spans="3:5" s="38" customFormat="1">
      <c r="C160" s="39"/>
      <c r="D160" s="39"/>
      <c r="E160" s="39"/>
    </row>
    <row r="161" spans="3:5" s="38" customFormat="1">
      <c r="C161" s="39"/>
      <c r="D161" s="39"/>
      <c r="E161" s="39"/>
    </row>
    <row r="162" spans="3:5" s="38" customFormat="1">
      <c r="C162" s="39"/>
      <c r="D162" s="39"/>
      <c r="E162" s="39"/>
    </row>
    <row r="163" spans="3:5" s="38" customFormat="1">
      <c r="C163" s="39"/>
      <c r="D163" s="39"/>
      <c r="E163" s="39"/>
    </row>
    <row r="164" spans="3:5" s="38" customFormat="1">
      <c r="C164" s="39"/>
      <c r="D164" s="39"/>
      <c r="E164" s="39"/>
    </row>
    <row r="165" spans="3:5" s="38" customFormat="1">
      <c r="C165" s="39"/>
      <c r="D165" s="39"/>
      <c r="E165" s="39"/>
    </row>
    <row r="166" spans="3:5" s="38" customFormat="1">
      <c r="C166" s="39"/>
      <c r="D166" s="39"/>
      <c r="E166" s="39"/>
    </row>
    <row r="167" spans="3:5" s="38" customFormat="1">
      <c r="C167" s="39"/>
      <c r="D167" s="39"/>
      <c r="E167" s="39"/>
    </row>
    <row r="168" spans="3:5" s="38" customFormat="1">
      <c r="C168" s="39"/>
      <c r="D168" s="39"/>
      <c r="E168" s="39"/>
    </row>
    <row r="169" spans="3:5" s="38" customFormat="1">
      <c r="C169" s="39"/>
      <c r="D169" s="39"/>
      <c r="E169" s="39"/>
    </row>
    <row r="170" spans="3:5" s="38" customFormat="1">
      <c r="C170" s="39"/>
      <c r="D170" s="39"/>
      <c r="E170" s="39"/>
    </row>
    <row r="171" spans="3:5" s="38" customFormat="1">
      <c r="C171" s="39"/>
      <c r="D171" s="39"/>
      <c r="E171" s="39"/>
    </row>
    <row r="172" spans="3:5" s="38" customFormat="1">
      <c r="C172" s="39"/>
      <c r="D172" s="39"/>
      <c r="E172" s="39"/>
    </row>
    <row r="173" spans="3:5" s="38" customFormat="1">
      <c r="C173" s="39"/>
      <c r="D173" s="39"/>
      <c r="E173" s="39"/>
    </row>
    <row r="174" spans="3:5" s="38" customFormat="1">
      <c r="C174" s="39"/>
      <c r="D174" s="39"/>
      <c r="E174" s="39"/>
    </row>
    <row r="175" spans="3:5" s="38" customFormat="1">
      <c r="C175" s="39"/>
      <c r="D175" s="39"/>
      <c r="E175" s="39"/>
    </row>
    <row r="176" spans="3:5" s="38" customFormat="1">
      <c r="C176" s="39"/>
      <c r="D176" s="39"/>
      <c r="E176" s="39"/>
    </row>
    <row r="177" spans="3:5" s="38" customFormat="1">
      <c r="C177" s="39"/>
      <c r="D177" s="39"/>
      <c r="E177" s="39"/>
    </row>
    <row r="178" spans="3:5" s="38" customFormat="1">
      <c r="C178" s="39"/>
      <c r="D178" s="39"/>
      <c r="E178" s="39"/>
    </row>
    <row r="179" spans="3:5" s="38" customFormat="1">
      <c r="C179" s="39"/>
      <c r="D179" s="39"/>
      <c r="E179" s="39"/>
    </row>
    <row r="180" spans="3:5" s="38" customFormat="1">
      <c r="C180" s="39"/>
      <c r="D180" s="39"/>
      <c r="E180" s="39"/>
    </row>
    <row r="181" spans="3:5" s="38" customFormat="1">
      <c r="C181" s="39"/>
      <c r="D181" s="39"/>
      <c r="E181" s="39"/>
    </row>
    <row r="182" spans="3:5" s="38" customFormat="1">
      <c r="C182" s="39"/>
      <c r="D182" s="39"/>
      <c r="E182" s="39"/>
    </row>
    <row r="183" spans="3:5" s="38" customFormat="1">
      <c r="C183" s="39"/>
      <c r="D183" s="39"/>
      <c r="E183" s="39"/>
    </row>
    <row r="184" spans="3:5" s="38" customFormat="1">
      <c r="C184" s="39"/>
      <c r="D184" s="39"/>
      <c r="E184" s="39"/>
    </row>
    <row r="185" spans="3:5" s="38" customFormat="1">
      <c r="C185" s="39"/>
      <c r="D185" s="39"/>
      <c r="E185" s="39"/>
    </row>
    <row r="186" spans="3:5" s="38" customFormat="1">
      <c r="C186" s="39"/>
      <c r="D186" s="39"/>
      <c r="E186" s="39"/>
    </row>
    <row r="187" spans="3:5" s="38" customFormat="1">
      <c r="C187" s="39"/>
      <c r="D187" s="39"/>
      <c r="E187" s="39"/>
    </row>
    <row r="188" spans="3:5" s="38" customFormat="1">
      <c r="C188" s="39"/>
      <c r="D188" s="39"/>
      <c r="E188" s="39"/>
    </row>
    <row r="189" spans="3:5" s="38" customFormat="1">
      <c r="C189" s="39"/>
      <c r="D189" s="39"/>
      <c r="E189" s="39"/>
    </row>
    <row r="190" spans="3:5" s="38" customFormat="1">
      <c r="C190" s="39"/>
      <c r="D190" s="39"/>
      <c r="E190" s="39"/>
    </row>
    <row r="191" spans="3:5" s="38" customFormat="1">
      <c r="C191" s="39"/>
      <c r="D191" s="39"/>
      <c r="E191" s="39"/>
    </row>
    <row r="192" spans="3:5" s="38" customFormat="1">
      <c r="C192" s="39"/>
      <c r="D192" s="39"/>
      <c r="E192" s="39"/>
    </row>
    <row r="193" spans="3:5" s="38" customFormat="1">
      <c r="C193" s="39"/>
      <c r="D193" s="39"/>
      <c r="E193" s="39"/>
    </row>
    <row r="194" spans="3:5" s="38" customFormat="1">
      <c r="C194" s="39"/>
      <c r="D194" s="39"/>
      <c r="E194" s="39"/>
    </row>
    <row r="195" spans="3:5" s="38" customFormat="1">
      <c r="C195" s="39"/>
      <c r="D195" s="39"/>
      <c r="E195" s="39"/>
    </row>
    <row r="196" spans="3:5" s="38" customFormat="1">
      <c r="C196" s="39"/>
      <c r="D196" s="39"/>
      <c r="E196" s="39"/>
    </row>
    <row r="197" spans="3:5" s="38" customFormat="1">
      <c r="C197" s="39"/>
      <c r="D197" s="39"/>
      <c r="E197" s="39"/>
    </row>
    <row r="198" spans="3:5" s="38" customFormat="1">
      <c r="C198" s="39"/>
      <c r="D198" s="39"/>
      <c r="E198" s="39"/>
    </row>
    <row r="199" spans="3:5" s="38" customFormat="1">
      <c r="C199" s="39"/>
      <c r="D199" s="39"/>
      <c r="E199" s="39"/>
    </row>
    <row r="200" spans="3:5" s="38" customFormat="1">
      <c r="C200" s="39"/>
      <c r="D200" s="39"/>
      <c r="E200" s="39"/>
    </row>
    <row r="201" spans="3:5" s="38" customFormat="1">
      <c r="C201" s="39"/>
      <c r="D201" s="39"/>
      <c r="E201" s="39"/>
    </row>
    <row r="202" spans="3:5" s="38" customFormat="1">
      <c r="C202" s="39"/>
      <c r="D202" s="39"/>
      <c r="E202" s="39"/>
    </row>
    <row r="203" spans="3:5" s="38" customFormat="1">
      <c r="C203" s="39"/>
      <c r="D203" s="39"/>
      <c r="E203" s="39"/>
    </row>
    <row r="204" spans="3:5" s="38" customFormat="1">
      <c r="C204" s="39"/>
      <c r="D204" s="39"/>
      <c r="E204" s="39"/>
    </row>
    <row r="205" spans="3:5" s="38" customFormat="1">
      <c r="C205" s="39"/>
      <c r="D205" s="39"/>
      <c r="E205" s="39"/>
    </row>
    <row r="206" spans="3:5" s="38" customFormat="1">
      <c r="C206" s="39"/>
      <c r="D206" s="39"/>
      <c r="E206" s="39"/>
    </row>
    <row r="207" spans="3:5" s="38" customFormat="1">
      <c r="C207" s="39"/>
      <c r="D207" s="39"/>
      <c r="E207" s="39"/>
    </row>
    <row r="208" spans="3:5" s="38" customFormat="1">
      <c r="C208" s="39"/>
      <c r="D208" s="39"/>
      <c r="E208" s="39"/>
    </row>
    <row r="209" spans="3:5" s="38" customFormat="1">
      <c r="C209" s="39"/>
      <c r="D209" s="39"/>
      <c r="E209" s="39"/>
    </row>
    <row r="210" spans="3:5" s="38" customFormat="1">
      <c r="C210" s="39"/>
      <c r="D210" s="39"/>
      <c r="E210" s="39"/>
    </row>
    <row r="211" spans="3:5" s="38" customFormat="1">
      <c r="C211" s="39"/>
      <c r="D211" s="39"/>
      <c r="E211" s="39"/>
    </row>
    <row r="212" spans="3:5" s="38" customFormat="1">
      <c r="C212" s="39"/>
      <c r="D212" s="39"/>
      <c r="E212" s="39"/>
    </row>
    <row r="213" spans="3:5" s="38" customFormat="1">
      <c r="C213" s="39"/>
      <c r="D213" s="39"/>
      <c r="E213" s="39"/>
    </row>
    <row r="214" spans="3:5" s="38" customFormat="1">
      <c r="C214" s="39"/>
      <c r="D214" s="39"/>
      <c r="E214" s="39"/>
    </row>
    <row r="215" spans="3:5" s="38" customFormat="1">
      <c r="C215" s="39"/>
      <c r="D215" s="39"/>
      <c r="E215" s="39"/>
    </row>
    <row r="216" spans="3:5" s="38" customFormat="1">
      <c r="C216" s="39"/>
      <c r="D216" s="39"/>
      <c r="E216" s="39"/>
    </row>
    <row r="217" spans="3:5" s="38" customFormat="1">
      <c r="C217" s="39"/>
      <c r="D217" s="39"/>
      <c r="E217" s="39"/>
    </row>
    <row r="218" spans="3:5" s="38" customFormat="1">
      <c r="C218" s="39"/>
      <c r="D218" s="39"/>
      <c r="E218" s="39"/>
    </row>
    <row r="219" spans="3:5" s="38" customFormat="1">
      <c r="C219" s="39"/>
      <c r="D219" s="39"/>
      <c r="E219" s="39"/>
    </row>
    <row r="220" spans="3:5" s="38" customFormat="1">
      <c r="C220" s="39"/>
      <c r="D220" s="39"/>
      <c r="E220" s="39"/>
    </row>
    <row r="221" spans="3:5" s="38" customFormat="1">
      <c r="C221" s="39"/>
      <c r="D221" s="39"/>
      <c r="E221" s="39"/>
    </row>
    <row r="222" spans="3:5" s="38" customFormat="1">
      <c r="C222" s="39"/>
      <c r="D222" s="39"/>
      <c r="E222" s="39"/>
    </row>
    <row r="223" spans="3:5" s="38" customFormat="1">
      <c r="C223" s="39"/>
      <c r="D223" s="39"/>
      <c r="E223" s="39"/>
    </row>
    <row r="224" spans="3:5" s="38" customFormat="1">
      <c r="C224" s="39"/>
      <c r="D224" s="39"/>
      <c r="E224" s="39"/>
    </row>
    <row r="225" spans="3:5" s="38" customFormat="1">
      <c r="C225" s="39"/>
      <c r="D225" s="39"/>
      <c r="E225" s="39"/>
    </row>
    <row r="226" spans="3:5" s="38" customFormat="1">
      <c r="C226" s="39"/>
      <c r="D226" s="39"/>
      <c r="E226" s="39"/>
    </row>
    <row r="227" spans="3:5" s="38" customFormat="1">
      <c r="C227" s="39"/>
      <c r="D227" s="39"/>
      <c r="E227" s="39"/>
    </row>
    <row r="228" spans="3:5" s="38" customFormat="1">
      <c r="C228" s="39"/>
      <c r="D228" s="39"/>
      <c r="E228" s="39"/>
    </row>
    <row r="229" spans="3:5" s="38" customFormat="1">
      <c r="C229" s="39"/>
      <c r="D229" s="39"/>
      <c r="E229" s="39"/>
    </row>
    <row r="230" spans="3:5" s="38" customFormat="1">
      <c r="C230" s="39"/>
      <c r="D230" s="39"/>
      <c r="E230" s="39"/>
    </row>
    <row r="231" spans="3:5" s="38" customFormat="1">
      <c r="C231" s="39"/>
      <c r="D231" s="39"/>
      <c r="E231" s="39"/>
    </row>
    <row r="232" spans="3:5" s="38" customFormat="1">
      <c r="C232" s="39"/>
      <c r="D232" s="39"/>
      <c r="E232" s="39"/>
    </row>
    <row r="233" spans="3:5" s="38" customFormat="1">
      <c r="C233" s="39"/>
      <c r="D233" s="39"/>
      <c r="E233" s="39"/>
    </row>
    <row r="234" spans="3:5" s="38" customFormat="1">
      <c r="C234" s="39"/>
      <c r="D234" s="39"/>
      <c r="E234" s="39"/>
    </row>
    <row r="235" spans="3:5" s="38" customFormat="1">
      <c r="C235" s="39"/>
      <c r="D235" s="39"/>
      <c r="E235" s="39"/>
    </row>
    <row r="236" spans="3:5" s="38" customFormat="1">
      <c r="C236" s="39"/>
      <c r="D236" s="39"/>
      <c r="E236" s="39"/>
    </row>
    <row r="237" spans="3:5" s="38" customFormat="1">
      <c r="C237" s="39"/>
      <c r="D237" s="39"/>
      <c r="E237" s="39"/>
    </row>
    <row r="238" spans="3:5" s="38" customFormat="1">
      <c r="C238" s="39"/>
      <c r="D238" s="39"/>
      <c r="E238" s="39"/>
    </row>
    <row r="239" spans="3:5" s="38" customFormat="1">
      <c r="C239" s="39"/>
      <c r="D239" s="39"/>
      <c r="E239" s="39"/>
    </row>
    <row r="240" spans="3:5" s="38" customFormat="1">
      <c r="C240" s="39"/>
      <c r="D240" s="39"/>
      <c r="E240" s="39"/>
    </row>
    <row r="241" spans="3:5" s="38" customFormat="1">
      <c r="C241" s="39"/>
      <c r="D241" s="39"/>
      <c r="E241" s="39"/>
    </row>
    <row r="242" spans="3:5" s="38" customFormat="1">
      <c r="C242" s="39"/>
      <c r="D242" s="39"/>
      <c r="E242" s="39"/>
    </row>
    <row r="243" spans="3:5" s="38" customFormat="1">
      <c r="C243" s="39"/>
      <c r="D243" s="39"/>
      <c r="E243" s="39"/>
    </row>
    <row r="244" spans="3:5" s="38" customFormat="1">
      <c r="C244" s="39"/>
      <c r="D244" s="39"/>
      <c r="E244" s="39"/>
    </row>
    <row r="245" spans="3:5" s="38" customFormat="1">
      <c r="C245" s="39"/>
      <c r="D245" s="39"/>
      <c r="E245" s="39"/>
    </row>
    <row r="246" spans="3:5" s="38" customFormat="1">
      <c r="C246" s="39"/>
      <c r="D246" s="39"/>
      <c r="E246" s="39"/>
    </row>
    <row r="247" spans="3:5" s="38" customFormat="1">
      <c r="C247" s="39"/>
      <c r="D247" s="39"/>
      <c r="E247" s="39"/>
    </row>
    <row r="248" spans="3:5" s="38" customFormat="1">
      <c r="C248" s="39"/>
      <c r="D248" s="39"/>
      <c r="E248" s="39"/>
    </row>
    <row r="249" spans="3:5" s="38" customFormat="1">
      <c r="C249" s="39"/>
      <c r="D249" s="39"/>
      <c r="E249" s="39"/>
    </row>
    <row r="250" spans="3:5" s="38" customFormat="1">
      <c r="C250" s="39"/>
      <c r="D250" s="39"/>
      <c r="E250" s="39"/>
    </row>
    <row r="251" spans="3:5" s="38" customFormat="1">
      <c r="C251" s="39"/>
      <c r="D251" s="39"/>
      <c r="E251" s="39"/>
    </row>
    <row r="252" spans="3:5" s="38" customFormat="1">
      <c r="C252" s="39"/>
      <c r="D252" s="39"/>
      <c r="E252" s="39"/>
    </row>
    <row r="253" spans="3:5" s="38" customFormat="1">
      <c r="C253" s="39"/>
      <c r="D253" s="39"/>
      <c r="E253" s="39"/>
    </row>
    <row r="254" spans="3:5" s="38" customFormat="1">
      <c r="C254" s="39"/>
      <c r="D254" s="39"/>
      <c r="E254" s="39"/>
    </row>
    <row r="255" spans="3:5" s="38" customFormat="1">
      <c r="C255" s="39"/>
      <c r="D255" s="39"/>
      <c r="E255" s="39"/>
    </row>
    <row r="256" spans="3:5" s="38" customFormat="1">
      <c r="C256" s="39"/>
      <c r="D256" s="39"/>
      <c r="E256" s="39"/>
    </row>
    <row r="257" spans="3:5" s="38" customFormat="1">
      <c r="C257" s="39"/>
      <c r="D257" s="39"/>
      <c r="E257" s="39"/>
    </row>
    <row r="258" spans="3:5" s="38" customFormat="1">
      <c r="C258" s="39"/>
      <c r="D258" s="39"/>
      <c r="E258" s="39"/>
    </row>
    <row r="259" spans="3:5" s="38" customFormat="1">
      <c r="C259" s="39"/>
      <c r="D259" s="39"/>
      <c r="E259" s="39"/>
    </row>
    <row r="260" spans="3:5" s="38" customFormat="1">
      <c r="C260" s="39"/>
      <c r="D260" s="39"/>
      <c r="E260" s="39"/>
    </row>
    <row r="261" spans="3:5" s="38" customFormat="1">
      <c r="C261" s="39"/>
      <c r="D261" s="39"/>
      <c r="E261" s="39"/>
    </row>
    <row r="262" spans="3:5" s="38" customFormat="1">
      <c r="C262" s="39"/>
      <c r="D262" s="39"/>
      <c r="E262" s="39"/>
    </row>
    <row r="263" spans="3:5" s="38" customFormat="1">
      <c r="C263" s="39"/>
      <c r="D263" s="39"/>
      <c r="E263" s="39"/>
    </row>
    <row r="264" spans="3:5" s="38" customFormat="1">
      <c r="C264" s="39"/>
      <c r="D264" s="39"/>
      <c r="E264" s="39"/>
    </row>
    <row r="265" spans="3:5" s="38" customFormat="1">
      <c r="C265" s="39"/>
      <c r="D265" s="39"/>
      <c r="E265" s="39"/>
    </row>
    <row r="266" spans="3:5" s="38" customFormat="1">
      <c r="C266" s="39"/>
      <c r="D266" s="39"/>
      <c r="E266" s="39"/>
    </row>
    <row r="267" spans="3:5" s="38" customFormat="1">
      <c r="C267" s="39"/>
      <c r="D267" s="39"/>
      <c r="E267" s="39"/>
    </row>
    <row r="268" spans="3:5" s="38" customFormat="1">
      <c r="C268" s="39"/>
      <c r="D268" s="39"/>
      <c r="E268" s="39"/>
    </row>
    <row r="269" spans="3:5" s="38" customFormat="1">
      <c r="C269" s="39"/>
      <c r="D269" s="39"/>
      <c r="E269" s="39"/>
    </row>
    <row r="270" spans="3:5" s="38" customFormat="1">
      <c r="C270" s="39"/>
      <c r="D270" s="39"/>
      <c r="E270" s="39"/>
    </row>
    <row r="271" spans="3:5" s="38" customFormat="1">
      <c r="C271" s="39"/>
      <c r="D271" s="39"/>
      <c r="E271" s="39"/>
    </row>
    <row r="272" spans="3:5" s="38" customFormat="1">
      <c r="C272" s="39"/>
      <c r="D272" s="39"/>
      <c r="E272" s="39"/>
    </row>
    <row r="273" spans="3:5" s="38" customFormat="1">
      <c r="C273" s="39"/>
      <c r="D273" s="39"/>
      <c r="E273" s="39"/>
    </row>
    <row r="274" spans="3:5" s="38" customFormat="1">
      <c r="C274" s="39"/>
      <c r="D274" s="39"/>
      <c r="E274" s="39"/>
    </row>
    <row r="275" spans="3:5" s="38" customFormat="1">
      <c r="C275" s="39"/>
      <c r="D275" s="39"/>
      <c r="E275" s="39"/>
    </row>
    <row r="276" spans="3:5" s="38" customFormat="1">
      <c r="C276" s="39"/>
      <c r="D276" s="39"/>
      <c r="E276" s="39"/>
    </row>
    <row r="277" spans="3:5" s="38" customFormat="1">
      <c r="C277" s="39"/>
      <c r="D277" s="39"/>
      <c r="E277" s="39"/>
    </row>
    <row r="278" spans="3:5" s="38" customFormat="1">
      <c r="C278" s="39"/>
      <c r="D278" s="39"/>
      <c r="E278" s="39"/>
    </row>
    <row r="279" spans="3:5" s="38" customFormat="1">
      <c r="C279" s="39"/>
      <c r="D279" s="39"/>
      <c r="E279" s="39"/>
    </row>
    <row r="280" spans="3:5" s="38" customFormat="1">
      <c r="C280" s="39"/>
      <c r="D280" s="39"/>
      <c r="E280" s="39"/>
    </row>
    <row r="281" spans="3:5" s="38" customFormat="1">
      <c r="C281" s="39"/>
      <c r="D281" s="39"/>
      <c r="E281" s="39"/>
    </row>
    <row r="282" spans="3:5" s="38" customFormat="1">
      <c r="C282" s="39"/>
      <c r="D282" s="39"/>
      <c r="E282" s="39"/>
    </row>
    <row r="283" spans="3:5" s="38" customFormat="1">
      <c r="C283" s="39"/>
      <c r="D283" s="39"/>
      <c r="E283" s="39"/>
    </row>
    <row r="284" spans="3:5" s="38" customFormat="1">
      <c r="C284" s="39"/>
      <c r="D284" s="39"/>
      <c r="E284" s="39"/>
    </row>
    <row r="285" spans="3:5" s="38" customFormat="1">
      <c r="C285" s="39"/>
      <c r="D285" s="39"/>
      <c r="E285" s="39"/>
    </row>
    <row r="286" spans="3:5" s="38" customFormat="1">
      <c r="C286" s="39"/>
      <c r="D286" s="39"/>
      <c r="E286" s="39"/>
    </row>
    <row r="287" spans="3:5" s="38" customFormat="1">
      <c r="C287" s="39"/>
      <c r="D287" s="39"/>
      <c r="E287" s="39"/>
    </row>
    <row r="288" spans="3:5" s="38" customFormat="1">
      <c r="C288" s="39"/>
      <c r="D288" s="39"/>
      <c r="E288" s="39"/>
    </row>
    <row r="289" spans="3:5" s="38" customFormat="1">
      <c r="C289" s="39"/>
      <c r="D289" s="39"/>
      <c r="E289" s="39"/>
    </row>
    <row r="290" spans="3:5" s="38" customFormat="1">
      <c r="C290" s="39"/>
      <c r="D290" s="39"/>
      <c r="E290" s="39"/>
    </row>
    <row r="291" spans="3:5" s="38" customFormat="1">
      <c r="C291" s="39"/>
      <c r="D291" s="39"/>
      <c r="E291" s="39"/>
    </row>
    <row r="292" spans="3:5" s="38" customFormat="1">
      <c r="C292" s="39"/>
      <c r="D292" s="39"/>
      <c r="E292" s="39"/>
    </row>
    <row r="293" spans="3:5" s="38" customFormat="1">
      <c r="C293" s="39"/>
      <c r="D293" s="39"/>
      <c r="E293" s="39"/>
    </row>
    <row r="294" spans="3:5" s="38" customFormat="1">
      <c r="C294" s="39"/>
      <c r="D294" s="39"/>
      <c r="E294" s="39"/>
    </row>
    <row r="295" spans="3:5" s="38" customFormat="1">
      <c r="C295" s="39"/>
      <c r="D295" s="39"/>
      <c r="E295" s="39"/>
    </row>
    <row r="296" spans="3:5" s="38" customFormat="1">
      <c r="C296" s="39"/>
      <c r="D296" s="39"/>
      <c r="E296" s="39"/>
    </row>
    <row r="297" spans="3:5" s="38" customFormat="1">
      <c r="C297" s="39"/>
      <c r="D297" s="39"/>
      <c r="E297" s="39"/>
    </row>
    <row r="298" spans="3:5" s="38" customFormat="1">
      <c r="C298" s="39"/>
      <c r="D298" s="39"/>
      <c r="E298" s="39"/>
    </row>
    <row r="299" spans="3:5" s="38" customFormat="1">
      <c r="C299" s="39"/>
      <c r="D299" s="39"/>
      <c r="E299" s="39"/>
    </row>
    <row r="300" spans="3:5" s="38" customFormat="1">
      <c r="C300" s="39"/>
      <c r="D300" s="39"/>
      <c r="E300" s="39"/>
    </row>
    <row r="301" spans="3:5" s="38" customFormat="1">
      <c r="C301" s="39"/>
      <c r="D301" s="39"/>
      <c r="E301" s="39"/>
    </row>
    <row r="302" spans="3:5" s="38" customFormat="1">
      <c r="C302" s="39"/>
      <c r="D302" s="39"/>
      <c r="E302" s="39"/>
    </row>
    <row r="303" spans="3:5" s="38" customFormat="1">
      <c r="C303" s="39"/>
      <c r="D303" s="39"/>
      <c r="E303" s="39"/>
    </row>
    <row r="304" spans="3:5" s="38" customFormat="1">
      <c r="C304" s="39"/>
      <c r="D304" s="39"/>
      <c r="E304" s="39"/>
    </row>
    <row r="305" spans="3:5" s="38" customFormat="1">
      <c r="C305" s="39"/>
      <c r="D305" s="39"/>
      <c r="E305" s="39"/>
    </row>
    <row r="306" spans="3:5" s="38" customFormat="1">
      <c r="C306" s="39"/>
      <c r="D306" s="39"/>
      <c r="E306" s="39"/>
    </row>
    <row r="307" spans="3:5" s="38" customFormat="1">
      <c r="C307" s="39"/>
      <c r="D307" s="39"/>
      <c r="E307" s="39"/>
    </row>
    <row r="308" spans="3:5" s="38" customFormat="1">
      <c r="C308" s="39"/>
      <c r="D308" s="39"/>
      <c r="E308" s="39"/>
    </row>
    <row r="309" spans="3:5" s="38" customFormat="1">
      <c r="C309" s="39"/>
      <c r="D309" s="39"/>
      <c r="E309" s="39"/>
    </row>
    <row r="310" spans="3:5" s="38" customFormat="1">
      <c r="C310" s="39"/>
      <c r="D310" s="39"/>
      <c r="E310" s="39"/>
    </row>
    <row r="311" spans="3:5" s="38" customFormat="1">
      <c r="C311" s="39"/>
      <c r="D311" s="39"/>
      <c r="E311" s="39"/>
    </row>
    <row r="312" spans="3:5" s="38" customFormat="1">
      <c r="C312" s="39"/>
      <c r="D312" s="39"/>
      <c r="E312" s="39"/>
    </row>
    <row r="313" spans="3:5" s="38" customFormat="1">
      <c r="C313" s="39"/>
      <c r="D313" s="39"/>
      <c r="E313" s="39"/>
    </row>
    <row r="314" spans="3:5" s="38" customFormat="1">
      <c r="C314" s="39"/>
      <c r="D314" s="39"/>
      <c r="E314" s="39"/>
    </row>
    <row r="315" spans="3:5" s="38" customFormat="1">
      <c r="C315" s="39"/>
      <c r="D315" s="39"/>
      <c r="E315" s="39"/>
    </row>
    <row r="316" spans="3:5" s="38" customFormat="1">
      <c r="C316" s="39"/>
      <c r="D316" s="39"/>
      <c r="E316" s="39"/>
    </row>
    <row r="317" spans="3:5" s="38" customFormat="1">
      <c r="C317" s="39"/>
      <c r="D317" s="39"/>
      <c r="E317" s="39"/>
    </row>
    <row r="318" spans="3:5" s="38" customFormat="1">
      <c r="C318" s="39"/>
      <c r="D318" s="39"/>
      <c r="E318" s="39"/>
    </row>
    <row r="319" spans="3:5" s="38" customFormat="1">
      <c r="C319" s="39"/>
      <c r="D319" s="39"/>
      <c r="E319" s="39"/>
    </row>
    <row r="320" spans="3:5" s="38" customFormat="1">
      <c r="C320" s="39"/>
      <c r="D320" s="39"/>
      <c r="E320" s="39"/>
    </row>
    <row r="321" spans="3:5" s="38" customFormat="1">
      <c r="C321" s="39"/>
      <c r="D321" s="39"/>
      <c r="E321" s="39"/>
    </row>
    <row r="322" spans="3:5" s="38" customFormat="1">
      <c r="C322" s="39"/>
      <c r="D322" s="39"/>
      <c r="E322" s="39"/>
    </row>
    <row r="323" spans="3:5" s="38" customFormat="1">
      <c r="C323" s="39"/>
      <c r="D323" s="39"/>
      <c r="E323" s="39"/>
    </row>
    <row r="324" spans="3:5" s="38" customFormat="1">
      <c r="C324" s="39"/>
      <c r="D324" s="39"/>
      <c r="E324" s="39"/>
    </row>
    <row r="325" spans="3:5" s="38" customFormat="1">
      <c r="C325" s="39"/>
      <c r="D325" s="39"/>
      <c r="E325" s="39"/>
    </row>
    <row r="326" spans="3:5" s="38" customFormat="1">
      <c r="C326" s="39"/>
      <c r="D326" s="39"/>
      <c r="E326" s="39"/>
    </row>
    <row r="327" spans="3:5" s="38" customFormat="1">
      <c r="C327" s="39"/>
      <c r="D327" s="39"/>
      <c r="E327" s="39"/>
    </row>
    <row r="328" spans="3:5" s="38" customFormat="1">
      <c r="C328" s="39"/>
      <c r="D328" s="39"/>
      <c r="E328" s="39"/>
    </row>
    <row r="329" spans="3:5" s="38" customFormat="1">
      <c r="C329" s="39"/>
      <c r="D329" s="39"/>
      <c r="E329" s="39"/>
    </row>
    <row r="330" spans="3:5" s="38" customFormat="1">
      <c r="C330" s="39"/>
      <c r="D330" s="39"/>
      <c r="E330" s="39"/>
    </row>
    <row r="331" spans="3:5" s="38" customFormat="1">
      <c r="C331" s="39"/>
      <c r="D331" s="39"/>
      <c r="E331" s="39"/>
    </row>
    <row r="332" spans="3:5" s="38" customFormat="1">
      <c r="C332" s="39"/>
      <c r="D332" s="39"/>
      <c r="E332" s="39"/>
    </row>
    <row r="333" spans="3:5" s="38" customFormat="1">
      <c r="C333" s="39"/>
      <c r="D333" s="39"/>
      <c r="E333" s="39"/>
    </row>
    <row r="334" spans="3:5" s="38" customFormat="1">
      <c r="C334" s="39"/>
      <c r="D334" s="39"/>
      <c r="E334" s="39"/>
    </row>
    <row r="335" spans="3:5" s="38" customFormat="1">
      <c r="C335" s="39"/>
      <c r="D335" s="39"/>
      <c r="E335" s="39"/>
    </row>
    <row r="336" spans="3:5" s="38" customFormat="1">
      <c r="C336" s="39"/>
      <c r="D336" s="39"/>
      <c r="E336" s="39"/>
    </row>
    <row r="337" spans="3:5" s="38" customFormat="1">
      <c r="C337" s="39"/>
      <c r="D337" s="39"/>
      <c r="E337" s="39"/>
    </row>
    <row r="338" spans="3:5" s="38" customFormat="1">
      <c r="C338" s="39"/>
      <c r="D338" s="39"/>
      <c r="E338" s="39"/>
    </row>
    <row r="339" spans="3:5" s="38" customFormat="1">
      <c r="C339" s="39"/>
      <c r="D339" s="39"/>
      <c r="E339" s="39"/>
    </row>
    <row r="340" spans="3:5" s="38" customFormat="1">
      <c r="C340" s="39"/>
      <c r="D340" s="39"/>
      <c r="E340" s="39"/>
    </row>
    <row r="341" spans="3:5" s="38" customFormat="1">
      <c r="C341" s="39"/>
      <c r="D341" s="39"/>
      <c r="E341" s="39"/>
    </row>
    <row r="342" spans="3:5" s="38" customFormat="1">
      <c r="C342" s="39"/>
      <c r="D342" s="39"/>
      <c r="E342" s="39"/>
    </row>
    <row r="343" spans="3:5" s="38" customFormat="1">
      <c r="C343" s="39"/>
      <c r="D343" s="39"/>
      <c r="E343" s="39"/>
    </row>
    <row r="344" spans="3:5" s="38" customFormat="1">
      <c r="C344" s="39"/>
      <c r="D344" s="39"/>
      <c r="E344" s="39"/>
    </row>
    <row r="345" spans="3:5" s="38" customFormat="1">
      <c r="C345" s="39"/>
      <c r="D345" s="39"/>
      <c r="E345" s="39"/>
    </row>
    <row r="346" spans="3:5" s="38" customFormat="1">
      <c r="C346" s="39"/>
      <c r="D346" s="39"/>
      <c r="E346" s="39"/>
    </row>
    <row r="347" spans="3:5" s="38" customFormat="1">
      <c r="C347" s="39"/>
      <c r="D347" s="39"/>
      <c r="E347" s="39"/>
    </row>
    <row r="348" spans="3:5" s="38" customFormat="1">
      <c r="C348" s="39"/>
      <c r="D348" s="39"/>
      <c r="E348" s="39"/>
    </row>
    <row r="349" spans="3:5" s="38" customFormat="1">
      <c r="C349" s="39"/>
      <c r="D349" s="39"/>
      <c r="E349" s="39"/>
    </row>
    <row r="350" spans="3:5" s="38" customFormat="1">
      <c r="C350" s="39"/>
      <c r="D350" s="39"/>
      <c r="E350" s="39"/>
    </row>
    <row r="351" spans="3:5" s="38" customFormat="1">
      <c r="C351" s="39"/>
      <c r="D351" s="39"/>
      <c r="E351" s="39"/>
    </row>
    <row r="352" spans="3:5" s="38" customFormat="1">
      <c r="C352" s="39"/>
      <c r="D352" s="39"/>
      <c r="E352" s="39"/>
    </row>
    <row r="353" spans="3:5" s="38" customFormat="1">
      <c r="C353" s="39"/>
      <c r="D353" s="39"/>
      <c r="E353" s="39"/>
    </row>
    <row r="354" spans="3:5" s="38" customFormat="1">
      <c r="C354" s="39"/>
      <c r="D354" s="39"/>
      <c r="E354" s="39"/>
    </row>
    <row r="355" spans="3:5" s="38" customFormat="1">
      <c r="C355" s="39"/>
      <c r="D355" s="39"/>
      <c r="E355" s="39"/>
    </row>
    <row r="356" spans="3:5" s="38" customFormat="1">
      <c r="C356" s="39"/>
      <c r="D356" s="39"/>
      <c r="E356" s="39"/>
    </row>
  </sheetData>
  <mergeCells count="27">
    <mergeCell ref="N71:O71"/>
    <mergeCell ref="A74:B74"/>
    <mergeCell ref="G74:H74"/>
    <mergeCell ref="C67:K67"/>
    <mergeCell ref="C68:K68"/>
    <mergeCell ref="C69:K69"/>
    <mergeCell ref="A71:B71"/>
    <mergeCell ref="D71:E71"/>
    <mergeCell ref="G71:H71"/>
    <mergeCell ref="I71:M71"/>
    <mergeCell ref="E17:E18"/>
    <mergeCell ref="C15:N15"/>
    <mergeCell ref="C11:P11"/>
    <mergeCell ref="A12:B12"/>
    <mergeCell ref="A13:P13"/>
    <mergeCell ref="A14:P14"/>
    <mergeCell ref="F17:K17"/>
    <mergeCell ref="L17:P17"/>
    <mergeCell ref="A17:A18"/>
    <mergeCell ref="B17:B18"/>
    <mergeCell ref="C17:C18"/>
    <mergeCell ref="D17:D18"/>
    <mergeCell ref="A5:P5"/>
    <mergeCell ref="A6:P6"/>
    <mergeCell ref="C8:P8"/>
    <mergeCell ref="C9:P9"/>
    <mergeCell ref="C10:P10"/>
  </mergeCells>
  <pageMargins left="0.48" right="0.43307086614173229" top="0.74803149606299213" bottom="0.6692913385826772" header="0.51181102362204722" footer="0.43307086614173229"/>
  <pageSetup paperSize="9" scale="69" orientation="landscape" r:id="rId1"/>
  <headerFooter alignWithMargins="0">
    <oddFooter>&amp;R&amp;P lapa</oddFooter>
  </headerFooter>
  <rowBreaks count="1" manualBreakCount="1">
    <brk id="42"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9"/>
  <sheetViews>
    <sheetView view="pageBreakPreview" topLeftCell="A7" zoomScaleNormal="100" zoomScaleSheetLayoutView="100" workbookViewId="0">
      <selection activeCell="C8" sqref="C8:P8"/>
    </sheetView>
  </sheetViews>
  <sheetFormatPr defaultRowHeight="12.75"/>
  <cols>
    <col min="1" max="1" width="4.140625" style="40" customWidth="1"/>
    <col min="2" max="2" width="12.7109375" style="56" customWidth="1"/>
    <col min="3" max="3" width="40" style="66" customWidth="1"/>
    <col min="4" max="4" width="5.85546875" style="66" bestFit="1" customWidth="1"/>
    <col min="5" max="5" width="7.85546875" style="66" customWidth="1"/>
    <col min="6" max="6" width="5.7109375" style="56" bestFit="1" customWidth="1"/>
    <col min="7" max="7" width="5.7109375" style="40" bestFit="1" customWidth="1"/>
    <col min="8" max="8" width="7.28515625" style="40" customWidth="1"/>
    <col min="9" max="9" width="6.7109375" style="40" bestFit="1" customWidth="1"/>
    <col min="10" max="10" width="7" style="40" bestFit="1" customWidth="1"/>
    <col min="11" max="11" width="7" style="40" customWidth="1"/>
    <col min="12" max="16" width="8.42578125" style="40" customWidth="1"/>
    <col min="17" max="16384" width="9.140625" style="40"/>
  </cols>
  <sheetData>
    <row r="1" spans="1:16">
      <c r="B1" s="38"/>
      <c r="C1" s="39"/>
      <c r="D1" s="39"/>
      <c r="E1" s="39"/>
      <c r="F1" s="38"/>
      <c r="P1" s="112" t="s">
        <v>210</v>
      </c>
    </row>
    <row r="2" spans="1:16">
      <c r="B2" s="38"/>
      <c r="C2" s="39"/>
      <c r="D2" s="39"/>
      <c r="E2" s="39"/>
      <c r="F2" s="38"/>
      <c r="P2" s="112" t="s">
        <v>282</v>
      </c>
    </row>
    <row r="3" spans="1:16">
      <c r="B3" s="38"/>
      <c r="C3" s="39"/>
      <c r="D3" s="39"/>
      <c r="E3" s="39"/>
      <c r="F3" s="38"/>
      <c r="P3" s="112" t="s">
        <v>211</v>
      </c>
    </row>
    <row r="4" spans="1:16" ht="15.75">
      <c r="A4" s="386" t="s">
        <v>212</v>
      </c>
      <c r="B4" s="386"/>
      <c r="C4" s="386"/>
      <c r="D4" s="386"/>
      <c r="E4" s="386"/>
      <c r="F4" s="386"/>
      <c r="G4" s="386"/>
      <c r="H4" s="386"/>
      <c r="I4" s="386"/>
      <c r="J4" s="386"/>
      <c r="K4" s="386"/>
      <c r="L4" s="386"/>
      <c r="M4" s="386"/>
      <c r="N4" s="386"/>
      <c r="O4" s="386"/>
      <c r="P4" s="386"/>
    </row>
    <row r="5" spans="1:16" ht="14.25">
      <c r="A5" s="387" t="s">
        <v>213</v>
      </c>
      <c r="B5" s="387"/>
      <c r="C5" s="387"/>
      <c r="D5" s="387"/>
      <c r="E5" s="387"/>
      <c r="F5" s="387"/>
      <c r="G5" s="387"/>
      <c r="H5" s="387"/>
      <c r="I5" s="387"/>
      <c r="J5" s="387"/>
      <c r="K5" s="387"/>
      <c r="L5" s="387"/>
      <c r="M5" s="387"/>
      <c r="N5" s="387"/>
      <c r="O5" s="387"/>
      <c r="P5" s="387"/>
    </row>
    <row r="6" spans="1:16" ht="14.25">
      <c r="A6" s="113"/>
      <c r="B6" s="113"/>
      <c r="C6" s="113"/>
      <c r="D6" s="113"/>
      <c r="E6" s="113"/>
      <c r="F6" s="113"/>
      <c r="G6" s="113"/>
      <c r="H6" s="113"/>
      <c r="I6" s="113"/>
      <c r="J6" s="113"/>
      <c r="K6" s="113"/>
      <c r="L6" s="113"/>
      <c r="M6" s="113"/>
      <c r="N6" s="113"/>
      <c r="O6" s="113"/>
      <c r="P6" s="113"/>
    </row>
    <row r="7" spans="1:16" ht="4.5" customHeight="1">
      <c r="A7" s="114" t="s">
        <v>214</v>
      </c>
      <c r="B7" s="115"/>
      <c r="C7" s="388"/>
      <c r="D7" s="388"/>
      <c r="E7" s="388"/>
      <c r="F7" s="388"/>
      <c r="G7" s="388"/>
      <c r="H7" s="388"/>
      <c r="I7" s="388"/>
      <c r="J7" s="388"/>
      <c r="K7" s="388"/>
      <c r="L7" s="388"/>
      <c r="M7" s="388"/>
      <c r="N7" s="388"/>
      <c r="O7" s="388"/>
      <c r="P7" s="388"/>
    </row>
    <row r="8" spans="1:16" ht="15">
      <c r="A8" s="116" t="s">
        <v>215</v>
      </c>
      <c r="B8" s="117"/>
      <c r="C8" s="388" t="s">
        <v>279</v>
      </c>
      <c r="D8" s="388"/>
      <c r="E8" s="388"/>
      <c r="F8" s="388"/>
      <c r="G8" s="388"/>
      <c r="H8" s="388"/>
      <c r="I8" s="388"/>
      <c r="J8" s="388"/>
      <c r="K8" s="388"/>
      <c r="L8" s="388"/>
      <c r="M8" s="388"/>
      <c r="N8" s="388"/>
      <c r="O8" s="388"/>
      <c r="P8" s="388"/>
    </row>
    <row r="9" spans="1:16" ht="15">
      <c r="A9" s="116" t="s">
        <v>216</v>
      </c>
      <c r="B9" s="117"/>
      <c r="C9" s="404" t="s">
        <v>280</v>
      </c>
      <c r="D9" s="404"/>
      <c r="E9" s="404"/>
      <c r="F9" s="404"/>
      <c r="G9" s="404"/>
      <c r="H9" s="404"/>
      <c r="I9" s="404"/>
      <c r="J9" s="404"/>
      <c r="K9" s="404"/>
      <c r="L9" s="404"/>
      <c r="M9" s="404"/>
      <c r="N9" s="404"/>
      <c r="O9" s="404"/>
      <c r="P9" s="404"/>
    </row>
    <row r="10" spans="1:16" ht="15">
      <c r="A10" s="116" t="s">
        <v>217</v>
      </c>
      <c r="B10" s="133"/>
      <c r="C10" s="403" t="s">
        <v>218</v>
      </c>
      <c r="D10" s="403"/>
      <c r="E10" s="403"/>
      <c r="F10" s="403"/>
      <c r="G10" s="403"/>
      <c r="H10" s="403"/>
      <c r="I10" s="403"/>
      <c r="J10" s="403"/>
      <c r="K10" s="403"/>
      <c r="L10" s="403"/>
      <c r="M10" s="403"/>
      <c r="N10" s="403"/>
      <c r="O10" s="403"/>
      <c r="P10" s="403"/>
    </row>
    <row r="11" spans="1:16" ht="28.5" customHeight="1">
      <c r="A11" s="392" t="s">
        <v>219</v>
      </c>
      <c r="B11" s="392"/>
      <c r="C11" s="155"/>
      <c r="D11" s="151"/>
      <c r="E11" s="152"/>
      <c r="F11" s="152"/>
      <c r="G11" s="152"/>
      <c r="H11" s="153"/>
      <c r="I11" s="153"/>
      <c r="J11" s="154"/>
      <c r="K11" s="113"/>
      <c r="L11" s="113"/>
      <c r="M11" s="113"/>
      <c r="N11" s="113"/>
      <c r="O11" s="113"/>
      <c r="P11" s="113"/>
    </row>
    <row r="12" spans="1:16" s="38" customFormat="1" ht="12.75" customHeight="1">
      <c r="A12" s="430" t="s">
        <v>268</v>
      </c>
      <c r="B12" s="430"/>
      <c r="C12" s="430"/>
      <c r="D12" s="430"/>
      <c r="E12" s="430"/>
      <c r="F12" s="430"/>
      <c r="G12" s="430"/>
      <c r="H12" s="430"/>
      <c r="I12" s="430"/>
      <c r="J12" s="430"/>
      <c r="K12" s="430"/>
      <c r="L12" s="430"/>
      <c r="M12" s="430"/>
      <c r="N12" s="430"/>
      <c r="O12" s="430"/>
      <c r="P12" s="430"/>
    </row>
    <row r="13" spans="1:16" s="38" customFormat="1" ht="12.75" customHeight="1">
      <c r="A13" s="430" t="s">
        <v>79</v>
      </c>
      <c r="B13" s="430"/>
      <c r="C13" s="430"/>
      <c r="D13" s="430"/>
      <c r="E13" s="430"/>
      <c r="F13" s="430"/>
      <c r="G13" s="430"/>
      <c r="H13" s="430"/>
      <c r="I13" s="430"/>
      <c r="J13" s="430"/>
      <c r="K13" s="430"/>
      <c r="L13" s="430"/>
      <c r="M13" s="430"/>
      <c r="N13" s="430"/>
      <c r="O13" s="430"/>
      <c r="P13" s="430"/>
    </row>
    <row r="14" spans="1:16" s="38" customFormat="1">
      <c r="C14" s="435" t="s">
        <v>9</v>
      </c>
      <c r="D14" s="435"/>
      <c r="E14" s="435"/>
      <c r="F14" s="435"/>
      <c r="G14" s="435"/>
      <c r="H14" s="435"/>
      <c r="I14" s="435"/>
      <c r="J14" s="435"/>
      <c r="K14" s="435"/>
      <c r="L14" s="435"/>
      <c r="M14" s="435"/>
      <c r="N14" s="435"/>
    </row>
    <row r="15" spans="1:16" ht="13.5" thickBot="1">
      <c r="B15" s="40"/>
      <c r="C15" s="40"/>
      <c r="D15" s="40"/>
      <c r="E15" s="40"/>
      <c r="F15" s="40"/>
      <c r="I15" s="42"/>
      <c r="J15" s="42"/>
      <c r="K15" s="42"/>
      <c r="L15" s="41"/>
      <c r="M15" s="41"/>
      <c r="N15" s="41"/>
      <c r="O15" s="43"/>
      <c r="P15" s="43"/>
    </row>
    <row r="16" spans="1:16" s="11" customFormat="1" ht="13.5" thickBot="1">
      <c r="A16" s="433" t="s">
        <v>0</v>
      </c>
      <c r="B16" s="433" t="s">
        <v>18</v>
      </c>
      <c r="C16" s="431" t="s">
        <v>19</v>
      </c>
      <c r="D16" s="433" t="s">
        <v>20</v>
      </c>
      <c r="E16" s="433" t="s">
        <v>21</v>
      </c>
      <c r="F16" s="455" t="s">
        <v>22</v>
      </c>
      <c r="G16" s="455"/>
      <c r="H16" s="455"/>
      <c r="I16" s="455"/>
      <c r="J16" s="455"/>
      <c r="K16" s="455"/>
      <c r="L16" s="455" t="s">
        <v>23</v>
      </c>
      <c r="M16" s="455"/>
      <c r="N16" s="455"/>
      <c r="O16" s="455"/>
      <c r="P16" s="455"/>
    </row>
    <row r="17" spans="1:16" s="11" customFormat="1" ht="69.75" customHeight="1" thickBot="1">
      <c r="A17" s="434"/>
      <c r="B17" s="434"/>
      <c r="C17" s="432"/>
      <c r="D17" s="434"/>
      <c r="E17" s="434"/>
      <c r="F17" s="12" t="s">
        <v>24</v>
      </c>
      <c r="G17" s="13" t="s">
        <v>33</v>
      </c>
      <c r="H17" s="13" t="s">
        <v>34</v>
      </c>
      <c r="I17" s="13" t="s">
        <v>35</v>
      </c>
      <c r="J17" s="13" t="s">
        <v>36</v>
      </c>
      <c r="K17" s="12" t="s">
        <v>37</v>
      </c>
      <c r="L17" s="13" t="s">
        <v>25</v>
      </c>
      <c r="M17" s="13" t="s">
        <v>34</v>
      </c>
      <c r="N17" s="13" t="s">
        <v>35</v>
      </c>
      <c r="O17" s="13" t="s">
        <v>36</v>
      </c>
      <c r="P17" s="13" t="s">
        <v>38</v>
      </c>
    </row>
    <row r="18" spans="1:16" s="11" customFormat="1" ht="13.5" thickBot="1">
      <c r="A18" s="29" t="s">
        <v>26</v>
      </c>
      <c r="B18" s="30" t="s">
        <v>27</v>
      </c>
      <c r="C18" s="31">
        <v>3</v>
      </c>
      <c r="D18" s="32">
        <v>4</v>
      </c>
      <c r="E18" s="31">
        <v>5</v>
      </c>
      <c r="F18" s="32">
        <v>6</v>
      </c>
      <c r="G18" s="31">
        <v>7</v>
      </c>
      <c r="H18" s="31">
        <v>8</v>
      </c>
      <c r="I18" s="32">
        <v>9</v>
      </c>
      <c r="J18" s="32">
        <v>10</v>
      </c>
      <c r="K18" s="31">
        <v>11</v>
      </c>
      <c r="L18" s="31">
        <v>12</v>
      </c>
      <c r="M18" s="31">
        <v>13</v>
      </c>
      <c r="N18" s="32">
        <v>14</v>
      </c>
      <c r="O18" s="32">
        <v>15</v>
      </c>
      <c r="P18" s="33">
        <v>16</v>
      </c>
    </row>
    <row r="19" spans="1:16" ht="13.5" customHeight="1">
      <c r="A19" s="44"/>
      <c r="B19" s="45"/>
      <c r="C19" s="96" t="s">
        <v>80</v>
      </c>
      <c r="D19" s="46"/>
      <c r="E19" s="47"/>
      <c r="F19" s="51"/>
      <c r="G19" s="51"/>
      <c r="H19" s="51"/>
      <c r="I19" s="51"/>
      <c r="J19" s="51"/>
      <c r="K19" s="51"/>
      <c r="L19" s="51"/>
      <c r="M19" s="51"/>
      <c r="N19" s="51"/>
      <c r="O19" s="51"/>
      <c r="P19" s="54"/>
    </row>
    <row r="20" spans="1:16" s="68" customFormat="1" ht="25.5">
      <c r="A20" s="67">
        <v>1</v>
      </c>
      <c r="B20" s="21" t="s">
        <v>81</v>
      </c>
      <c r="C20" s="227" t="s">
        <v>307</v>
      </c>
      <c r="D20" s="21" t="s">
        <v>53</v>
      </c>
      <c r="E20" s="22">
        <f>97.56*2+11.05*2-3*6</f>
        <v>199.22</v>
      </c>
      <c r="F20" s="23"/>
      <c r="G20" s="34"/>
      <c r="H20" s="35"/>
      <c r="I20" s="34"/>
      <c r="J20" s="34"/>
      <c r="K20" s="34"/>
      <c r="L20" s="34"/>
      <c r="M20" s="34"/>
      <c r="N20" s="34"/>
      <c r="O20" s="34"/>
      <c r="P20" s="36"/>
    </row>
    <row r="21" spans="1:16" s="68" customFormat="1" ht="25.5">
      <c r="A21" s="67">
        <v>2</v>
      </c>
      <c r="B21" s="21" t="s">
        <v>65</v>
      </c>
      <c r="C21" s="227" t="s">
        <v>308</v>
      </c>
      <c r="D21" s="21" t="s">
        <v>31</v>
      </c>
      <c r="E21" s="22">
        <v>292</v>
      </c>
      <c r="F21" s="23"/>
      <c r="G21" s="34"/>
      <c r="H21" s="35"/>
      <c r="I21" s="34"/>
      <c r="J21" s="34"/>
      <c r="K21" s="34"/>
      <c r="L21" s="34"/>
      <c r="M21" s="34"/>
      <c r="N21" s="34"/>
      <c r="O21" s="34"/>
      <c r="P21" s="36"/>
    </row>
    <row r="22" spans="1:16" s="68" customFormat="1" ht="25.5">
      <c r="A22" s="67">
        <v>3</v>
      </c>
      <c r="B22" s="21" t="s">
        <v>72</v>
      </c>
      <c r="C22" s="227" t="s">
        <v>142</v>
      </c>
      <c r="D22" s="21" t="s">
        <v>31</v>
      </c>
      <c r="E22" s="22">
        <v>246.4</v>
      </c>
      <c r="F22" s="23"/>
      <c r="G22" s="34"/>
      <c r="H22" s="35"/>
      <c r="I22" s="34"/>
      <c r="J22" s="34"/>
      <c r="K22" s="34"/>
      <c r="L22" s="34"/>
      <c r="M22" s="34"/>
      <c r="N22" s="34"/>
      <c r="O22" s="34"/>
      <c r="P22" s="36"/>
    </row>
    <row r="23" spans="1:16" s="68" customFormat="1" ht="13.5" customHeight="1">
      <c r="A23" s="67">
        <v>4</v>
      </c>
      <c r="B23" s="21"/>
      <c r="C23" s="19" t="s">
        <v>295</v>
      </c>
      <c r="D23" s="21" t="s">
        <v>73</v>
      </c>
      <c r="E23" s="22">
        <f>E22*0.12</f>
        <v>29.567999999999998</v>
      </c>
      <c r="F23" s="23"/>
      <c r="G23" s="34"/>
      <c r="H23" s="35"/>
      <c r="I23" s="34"/>
      <c r="J23" s="34"/>
      <c r="K23" s="34"/>
      <c r="L23" s="34"/>
      <c r="M23" s="34"/>
      <c r="N23" s="34"/>
      <c r="O23" s="34"/>
      <c r="P23" s="36"/>
    </row>
    <row r="24" spans="1:16" s="68" customFormat="1">
      <c r="A24" s="67">
        <v>5</v>
      </c>
      <c r="B24" s="21"/>
      <c r="C24" s="19" t="s">
        <v>296</v>
      </c>
      <c r="D24" s="21" t="s">
        <v>74</v>
      </c>
      <c r="E24" s="22">
        <f>E22*5</f>
        <v>1232</v>
      </c>
      <c r="F24" s="23"/>
      <c r="G24" s="34"/>
      <c r="H24" s="35"/>
      <c r="I24" s="34"/>
      <c r="J24" s="34"/>
      <c r="K24" s="34"/>
      <c r="L24" s="34"/>
      <c r="M24" s="34"/>
      <c r="N24" s="34"/>
      <c r="O24" s="34"/>
      <c r="P24" s="36"/>
    </row>
    <row r="25" spans="1:16" s="68" customFormat="1">
      <c r="A25" s="67">
        <v>6</v>
      </c>
      <c r="B25" s="21" t="s">
        <v>72</v>
      </c>
      <c r="C25" s="227" t="s">
        <v>82</v>
      </c>
      <c r="D25" s="21" t="s">
        <v>31</v>
      </c>
      <c r="E25" s="22">
        <v>275.2</v>
      </c>
      <c r="F25" s="23"/>
      <c r="G25" s="34"/>
      <c r="H25" s="35"/>
      <c r="I25" s="34"/>
      <c r="J25" s="34"/>
      <c r="K25" s="34"/>
      <c r="L25" s="34"/>
      <c r="M25" s="34"/>
      <c r="N25" s="34"/>
      <c r="O25" s="34"/>
      <c r="P25" s="36"/>
    </row>
    <row r="26" spans="1:16" s="68" customFormat="1" ht="13.5" customHeight="1">
      <c r="A26" s="67">
        <v>7</v>
      </c>
      <c r="B26" s="21"/>
      <c r="C26" s="19" t="s">
        <v>296</v>
      </c>
      <c r="D26" s="21" t="s">
        <v>75</v>
      </c>
      <c r="E26" s="22">
        <f>E25*5</f>
        <v>1376</v>
      </c>
      <c r="F26" s="23"/>
      <c r="G26" s="34"/>
      <c r="H26" s="35"/>
      <c r="I26" s="34"/>
      <c r="J26" s="34"/>
      <c r="K26" s="34"/>
      <c r="L26" s="34"/>
      <c r="M26" s="34"/>
      <c r="N26" s="34"/>
      <c r="O26" s="34"/>
      <c r="P26" s="36"/>
    </row>
    <row r="27" spans="1:16" s="68" customFormat="1" ht="13.5" customHeight="1">
      <c r="A27" s="67">
        <v>8</v>
      </c>
      <c r="B27" s="21"/>
      <c r="C27" s="19" t="s">
        <v>298</v>
      </c>
      <c r="D27" s="21" t="s">
        <v>54</v>
      </c>
      <c r="E27" s="22">
        <f>ROUND(E25*5.5,0)</f>
        <v>1514</v>
      </c>
      <c r="F27" s="23"/>
      <c r="G27" s="34"/>
      <c r="H27" s="35"/>
      <c r="I27" s="34"/>
      <c r="J27" s="34"/>
      <c r="K27" s="34"/>
      <c r="L27" s="34"/>
      <c r="M27" s="34"/>
      <c r="N27" s="34"/>
      <c r="O27" s="34"/>
      <c r="P27" s="36"/>
    </row>
    <row r="28" spans="1:16" s="68" customFormat="1" ht="13.5" customHeight="1">
      <c r="A28" s="67">
        <v>9</v>
      </c>
      <c r="B28" s="21"/>
      <c r="C28" s="19" t="s">
        <v>309</v>
      </c>
      <c r="D28" s="21" t="s">
        <v>31</v>
      </c>
      <c r="E28" s="22">
        <f>E25*1.02</f>
        <v>280.70400000000001</v>
      </c>
      <c r="F28" s="23"/>
      <c r="G28" s="34"/>
      <c r="H28" s="35"/>
      <c r="I28" s="34"/>
      <c r="J28" s="34"/>
      <c r="K28" s="34"/>
      <c r="L28" s="34"/>
      <c r="M28" s="34"/>
      <c r="N28" s="34"/>
      <c r="O28" s="34"/>
      <c r="P28" s="36"/>
    </row>
    <row r="29" spans="1:16" s="68" customFormat="1">
      <c r="A29" s="67">
        <v>10</v>
      </c>
      <c r="B29" s="21" t="s">
        <v>72</v>
      </c>
      <c r="C29" s="227" t="s">
        <v>76</v>
      </c>
      <c r="D29" s="21" t="s">
        <v>31</v>
      </c>
      <c r="E29" s="22">
        <v>82.7</v>
      </c>
      <c r="F29" s="23"/>
      <c r="G29" s="34"/>
      <c r="H29" s="35"/>
      <c r="I29" s="34"/>
      <c r="J29" s="34"/>
      <c r="K29" s="34"/>
      <c r="L29" s="34"/>
      <c r="M29" s="34"/>
      <c r="N29" s="34"/>
      <c r="O29" s="34"/>
      <c r="P29" s="36"/>
    </row>
    <row r="30" spans="1:16" s="68" customFormat="1" ht="13.5" customHeight="1">
      <c r="A30" s="67">
        <v>11</v>
      </c>
      <c r="B30" s="21"/>
      <c r="C30" s="19" t="s">
        <v>295</v>
      </c>
      <c r="D30" s="21" t="s">
        <v>73</v>
      </c>
      <c r="E30" s="22">
        <f>E29*0.12</f>
        <v>9.9239999999999995</v>
      </c>
      <c r="F30" s="23"/>
      <c r="G30" s="34"/>
      <c r="H30" s="35"/>
      <c r="I30" s="34"/>
      <c r="J30" s="34"/>
      <c r="K30" s="34"/>
      <c r="L30" s="34"/>
      <c r="M30" s="34"/>
      <c r="N30" s="34"/>
      <c r="O30" s="34"/>
      <c r="P30" s="36"/>
    </row>
    <row r="31" spans="1:16" s="68" customFormat="1" ht="13.5" customHeight="1">
      <c r="A31" s="67">
        <v>12</v>
      </c>
      <c r="B31" s="21"/>
      <c r="C31" s="19" t="s">
        <v>296</v>
      </c>
      <c r="D31" s="21" t="s">
        <v>75</v>
      </c>
      <c r="E31" s="22">
        <f>E29*4.5</f>
        <v>372.15000000000003</v>
      </c>
      <c r="F31" s="23"/>
      <c r="G31" s="34"/>
      <c r="H31" s="35"/>
      <c r="I31" s="34"/>
      <c r="J31" s="34"/>
      <c r="K31" s="34"/>
      <c r="L31" s="34"/>
      <c r="M31" s="34"/>
      <c r="N31" s="34"/>
      <c r="O31" s="34"/>
      <c r="P31" s="36"/>
    </row>
    <row r="32" spans="1:16" s="68" customFormat="1" ht="13.5" customHeight="1">
      <c r="A32" s="67">
        <v>13</v>
      </c>
      <c r="B32" s="21"/>
      <c r="C32" s="19" t="s">
        <v>302</v>
      </c>
      <c r="D32" s="21" t="s">
        <v>31</v>
      </c>
      <c r="E32" s="22">
        <f>E29*1.2</f>
        <v>99.24</v>
      </c>
      <c r="F32" s="23"/>
      <c r="G32" s="34"/>
      <c r="H32" s="35"/>
      <c r="I32" s="34"/>
      <c r="J32" s="34"/>
      <c r="K32" s="34"/>
      <c r="L32" s="34"/>
      <c r="M32" s="34"/>
      <c r="N32" s="34"/>
      <c r="O32" s="34"/>
      <c r="P32" s="36"/>
    </row>
    <row r="33" spans="1:16" s="68" customFormat="1" ht="13.5" customHeight="1">
      <c r="A33" s="67">
        <v>14</v>
      </c>
      <c r="B33" s="21"/>
      <c r="C33" s="19" t="s">
        <v>77</v>
      </c>
      <c r="D33" s="21" t="s">
        <v>53</v>
      </c>
      <c r="E33" s="22">
        <f>1.2*4+3*12</f>
        <v>40.799999999999997</v>
      </c>
      <c r="F33" s="23"/>
      <c r="G33" s="34"/>
      <c r="H33" s="35"/>
      <c r="I33" s="34"/>
      <c r="J33" s="34"/>
      <c r="K33" s="34"/>
      <c r="L33" s="34"/>
      <c r="M33" s="34"/>
      <c r="N33" s="34"/>
      <c r="O33" s="34"/>
      <c r="P33" s="36"/>
    </row>
    <row r="34" spans="1:16" s="68" customFormat="1" ht="13.5" customHeight="1">
      <c r="A34" s="67">
        <v>15</v>
      </c>
      <c r="B34" s="21" t="s">
        <v>72</v>
      </c>
      <c r="C34" s="227" t="s">
        <v>78</v>
      </c>
      <c r="D34" s="21" t="s">
        <v>31</v>
      </c>
      <c r="E34" s="22">
        <v>79.5</v>
      </c>
      <c r="F34" s="23"/>
      <c r="G34" s="34"/>
      <c r="H34" s="35"/>
      <c r="I34" s="34"/>
      <c r="J34" s="34"/>
      <c r="K34" s="34"/>
      <c r="L34" s="34"/>
      <c r="M34" s="34"/>
      <c r="N34" s="34"/>
      <c r="O34" s="34"/>
      <c r="P34" s="36"/>
    </row>
    <row r="35" spans="1:16" s="68" customFormat="1" ht="13.5" customHeight="1">
      <c r="A35" s="67">
        <v>16</v>
      </c>
      <c r="B35" s="21"/>
      <c r="C35" s="19" t="s">
        <v>295</v>
      </c>
      <c r="D35" s="21" t="s">
        <v>73</v>
      </c>
      <c r="E35" s="22">
        <f>E34*0.15</f>
        <v>11.924999999999999</v>
      </c>
      <c r="F35" s="23"/>
      <c r="G35" s="34"/>
      <c r="H35" s="35"/>
      <c r="I35" s="34"/>
      <c r="J35" s="34"/>
      <c r="K35" s="34"/>
      <c r="L35" s="34"/>
      <c r="M35" s="34"/>
      <c r="N35" s="34"/>
      <c r="O35" s="34"/>
      <c r="P35" s="36"/>
    </row>
    <row r="36" spans="1:16" s="68" customFormat="1" ht="13.5" customHeight="1" thickBot="1">
      <c r="A36" s="67">
        <v>17</v>
      </c>
      <c r="B36" s="21"/>
      <c r="C36" s="19" t="s">
        <v>310</v>
      </c>
      <c r="D36" s="21" t="s">
        <v>75</v>
      </c>
      <c r="E36" s="22">
        <f>E34*3</f>
        <v>238.5</v>
      </c>
      <c r="F36" s="23"/>
      <c r="G36" s="34"/>
      <c r="H36" s="35"/>
      <c r="I36" s="34"/>
      <c r="J36" s="34"/>
      <c r="K36" s="34"/>
      <c r="L36" s="34"/>
      <c r="M36" s="34"/>
      <c r="N36" s="34"/>
      <c r="O36" s="34"/>
      <c r="P36" s="36"/>
    </row>
    <row r="37" spans="1:16">
      <c r="A37" s="69"/>
      <c r="B37" s="45"/>
      <c r="C37" s="449" t="s">
        <v>4</v>
      </c>
      <c r="D37" s="450"/>
      <c r="E37" s="450"/>
      <c r="F37" s="450"/>
      <c r="G37" s="450"/>
      <c r="H37" s="450"/>
      <c r="I37" s="450"/>
      <c r="J37" s="450"/>
      <c r="K37" s="451"/>
      <c r="L37" s="48">
        <f>SUM(L20:L36)</f>
        <v>0</v>
      </c>
      <c r="M37" s="48">
        <f>SUM(M20:M36)</f>
        <v>0</v>
      </c>
      <c r="N37" s="48">
        <f>SUM(N20:N36)</f>
        <v>0</v>
      </c>
      <c r="O37" s="48">
        <f>SUM(O20:O36)</f>
        <v>0</v>
      </c>
      <c r="P37" s="49">
        <f>SUM(P20:P36)</f>
        <v>0</v>
      </c>
    </row>
    <row r="38" spans="1:16">
      <c r="A38" s="55"/>
      <c r="C38" s="453" t="s">
        <v>42</v>
      </c>
      <c r="D38" s="453"/>
      <c r="E38" s="453"/>
      <c r="F38" s="453"/>
      <c r="G38" s="453"/>
      <c r="H38" s="453"/>
      <c r="I38" s="453"/>
      <c r="J38" s="453"/>
      <c r="K38" s="453"/>
      <c r="L38" s="57"/>
      <c r="M38" s="57"/>
      <c r="N38" s="58">
        <f>N37*0.05</f>
        <v>0</v>
      </c>
      <c r="O38" s="57"/>
      <c r="P38" s="59">
        <f>N38</f>
        <v>0</v>
      </c>
    </row>
    <row r="39" spans="1:16" ht="13.5" thickBot="1">
      <c r="A39" s="60"/>
      <c r="B39" s="61"/>
      <c r="C39" s="454" t="s">
        <v>28</v>
      </c>
      <c r="D39" s="454"/>
      <c r="E39" s="454"/>
      <c r="F39" s="454"/>
      <c r="G39" s="454"/>
      <c r="H39" s="454"/>
      <c r="I39" s="454"/>
      <c r="J39" s="454"/>
      <c r="K39" s="454"/>
      <c r="L39" s="62"/>
      <c r="M39" s="62">
        <f>M37+M38</f>
        <v>0</v>
      </c>
      <c r="N39" s="62">
        <f>N37+N38</f>
        <v>0</v>
      </c>
      <c r="O39" s="62">
        <f>O37+O38</f>
        <v>0</v>
      </c>
      <c r="P39" s="63">
        <f>P37+P38</f>
        <v>0</v>
      </c>
    </row>
    <row r="40" spans="1:16" s="38" customFormat="1">
      <c r="C40" s="39"/>
      <c r="D40" s="39"/>
      <c r="E40" s="160"/>
    </row>
    <row r="41" spans="1:16" s="38" customFormat="1">
      <c r="A41" s="436" t="s">
        <v>5</v>
      </c>
      <c r="B41" s="436"/>
      <c r="C41" s="64"/>
      <c r="D41" s="437"/>
      <c r="E41" s="435"/>
      <c r="G41" s="436" t="s">
        <v>29</v>
      </c>
      <c r="H41" s="436"/>
      <c r="I41" s="439"/>
      <c r="J41" s="439"/>
      <c r="K41" s="439"/>
      <c r="L41" s="439"/>
      <c r="M41" s="439"/>
      <c r="N41" s="438"/>
      <c r="O41" s="436"/>
    </row>
    <row r="42" spans="1:16" s="38" customFormat="1">
      <c r="C42" s="65" t="s">
        <v>30</v>
      </c>
      <c r="D42" s="39"/>
      <c r="E42" s="39"/>
      <c r="K42" s="65" t="s">
        <v>30</v>
      </c>
    </row>
    <row r="43" spans="1:16" s="38" customFormat="1">
      <c r="C43" s="39"/>
      <c r="D43" s="39"/>
      <c r="E43" s="39"/>
    </row>
    <row r="44" spans="1:16" s="38" customFormat="1">
      <c r="A44" s="436" t="s">
        <v>6</v>
      </c>
      <c r="B44" s="436"/>
      <c r="C44" s="39"/>
      <c r="D44" s="39"/>
      <c r="E44" s="39"/>
      <c r="G44" s="436" t="s">
        <v>6</v>
      </c>
      <c r="H44" s="436"/>
    </row>
    <row r="45" spans="1:16" s="38" customFormat="1">
      <c r="C45" s="39"/>
      <c r="D45" s="39"/>
      <c r="E45" s="39"/>
    </row>
    <row r="46" spans="1:16" s="38" customFormat="1">
      <c r="C46" s="39"/>
      <c r="D46" s="39"/>
      <c r="E46" s="39"/>
    </row>
    <row r="47" spans="1:16" s="38" customFormat="1">
      <c r="C47" s="39"/>
      <c r="D47" s="39"/>
      <c r="E47" s="39"/>
    </row>
    <row r="48" spans="1:16" s="38" customFormat="1">
      <c r="C48" s="39"/>
      <c r="D48" s="39"/>
      <c r="E48" s="39"/>
    </row>
    <row r="49" spans="3:5" s="38" customFormat="1">
      <c r="C49" s="39"/>
      <c r="D49" s="39"/>
      <c r="E49" s="39"/>
    </row>
    <row r="50" spans="3:5" s="38" customFormat="1">
      <c r="C50" s="39"/>
      <c r="D50" s="39"/>
      <c r="E50" s="39"/>
    </row>
    <row r="51" spans="3:5" s="38" customFormat="1">
      <c r="C51" s="39"/>
      <c r="D51" s="39"/>
      <c r="E51" s="39"/>
    </row>
    <row r="52" spans="3:5" s="38" customFormat="1">
      <c r="C52" s="39"/>
      <c r="D52" s="39"/>
      <c r="E52" s="39"/>
    </row>
    <row r="53" spans="3:5" s="38" customFormat="1">
      <c r="C53" s="39"/>
      <c r="D53" s="39"/>
      <c r="E53" s="39"/>
    </row>
    <row r="54" spans="3:5" s="38" customFormat="1">
      <c r="C54" s="39"/>
      <c r="D54" s="39"/>
      <c r="E54" s="39"/>
    </row>
    <row r="55" spans="3:5" s="38" customFormat="1">
      <c r="C55" s="39"/>
      <c r="D55" s="39"/>
      <c r="E55" s="39"/>
    </row>
    <row r="56" spans="3:5" s="38" customFormat="1">
      <c r="C56" s="39"/>
      <c r="D56" s="39"/>
      <c r="E56" s="39"/>
    </row>
    <row r="57" spans="3:5" s="38" customFormat="1">
      <c r="C57" s="39"/>
      <c r="D57" s="39"/>
      <c r="E57" s="39"/>
    </row>
    <row r="58" spans="3:5" s="38" customFormat="1">
      <c r="C58" s="39"/>
      <c r="D58" s="39"/>
      <c r="E58" s="39"/>
    </row>
    <row r="59" spans="3:5" s="38" customFormat="1">
      <c r="C59" s="39"/>
      <c r="D59" s="39"/>
      <c r="E59" s="39"/>
    </row>
    <row r="60" spans="3:5" s="38" customFormat="1">
      <c r="C60" s="39"/>
      <c r="D60" s="39"/>
      <c r="E60" s="39"/>
    </row>
    <row r="61" spans="3:5" s="38" customFormat="1">
      <c r="C61" s="39"/>
      <c r="D61" s="39"/>
      <c r="E61" s="39"/>
    </row>
    <row r="62" spans="3:5" s="38" customFormat="1">
      <c r="C62" s="39"/>
      <c r="D62" s="39"/>
      <c r="E62" s="39"/>
    </row>
    <row r="63" spans="3:5" s="38" customFormat="1">
      <c r="C63" s="39"/>
      <c r="D63" s="39"/>
      <c r="E63" s="39"/>
    </row>
    <row r="64" spans="3:5" s="38" customFormat="1">
      <c r="C64" s="39"/>
      <c r="D64" s="39"/>
      <c r="E64" s="39"/>
    </row>
    <row r="65" spans="3:5" s="38" customFormat="1">
      <c r="C65" s="39"/>
      <c r="D65" s="39"/>
      <c r="E65" s="39"/>
    </row>
    <row r="66" spans="3:5" s="38" customFormat="1">
      <c r="C66" s="39"/>
      <c r="D66" s="39"/>
      <c r="E66" s="39"/>
    </row>
    <row r="67" spans="3:5" s="38" customFormat="1">
      <c r="C67" s="39"/>
      <c r="D67" s="39"/>
      <c r="E67" s="39"/>
    </row>
    <row r="68" spans="3:5" s="38" customFormat="1">
      <c r="C68" s="39"/>
      <c r="D68" s="39"/>
      <c r="E68" s="39"/>
    </row>
    <row r="69" spans="3:5" s="38" customFormat="1">
      <c r="C69" s="39"/>
      <c r="D69" s="39"/>
      <c r="E69" s="39"/>
    </row>
    <row r="70" spans="3:5" s="38" customFormat="1">
      <c r="C70" s="39"/>
      <c r="D70" s="39"/>
      <c r="E70" s="39"/>
    </row>
    <row r="71" spans="3:5" s="38" customFormat="1">
      <c r="C71" s="39"/>
      <c r="D71" s="39"/>
      <c r="E71" s="39"/>
    </row>
    <row r="72" spans="3:5" s="38" customFormat="1">
      <c r="C72" s="39"/>
      <c r="D72" s="39"/>
      <c r="E72" s="39"/>
    </row>
    <row r="73" spans="3:5" s="38" customFormat="1">
      <c r="C73" s="39"/>
      <c r="D73" s="39"/>
      <c r="E73" s="39"/>
    </row>
    <row r="74" spans="3:5" s="38" customFormat="1">
      <c r="C74" s="39"/>
      <c r="D74" s="39"/>
      <c r="E74" s="39"/>
    </row>
    <row r="75" spans="3:5" s="38" customFormat="1">
      <c r="C75" s="39"/>
      <c r="D75" s="39"/>
      <c r="E75" s="39"/>
    </row>
    <row r="76" spans="3:5" s="38" customFormat="1">
      <c r="C76" s="39"/>
      <c r="D76" s="39"/>
      <c r="E76" s="39"/>
    </row>
    <row r="77" spans="3:5" s="38" customFormat="1">
      <c r="C77" s="39"/>
      <c r="D77" s="39"/>
      <c r="E77" s="39"/>
    </row>
    <row r="78" spans="3:5" s="38" customFormat="1">
      <c r="C78" s="39"/>
      <c r="D78" s="39"/>
      <c r="E78" s="39"/>
    </row>
    <row r="79" spans="3:5" s="38" customFormat="1">
      <c r="C79" s="39"/>
      <c r="D79" s="39"/>
      <c r="E79" s="39"/>
    </row>
    <row r="80" spans="3:5" s="38" customFormat="1">
      <c r="C80" s="39"/>
      <c r="D80" s="39"/>
      <c r="E80" s="39"/>
    </row>
    <row r="81" spans="3:5" s="38" customFormat="1">
      <c r="C81" s="39"/>
      <c r="D81" s="39"/>
      <c r="E81" s="39"/>
    </row>
    <row r="82" spans="3:5" s="38" customFormat="1">
      <c r="C82" s="39"/>
      <c r="D82" s="39"/>
      <c r="E82" s="39"/>
    </row>
    <row r="83" spans="3:5" s="38" customFormat="1">
      <c r="C83" s="39"/>
      <c r="D83" s="39"/>
      <c r="E83" s="39"/>
    </row>
    <row r="84" spans="3:5" s="38" customFormat="1">
      <c r="C84" s="39"/>
      <c r="D84" s="39"/>
      <c r="E84" s="39"/>
    </row>
    <row r="85" spans="3:5" s="38" customFormat="1">
      <c r="C85" s="39"/>
      <c r="D85" s="39"/>
      <c r="E85" s="39"/>
    </row>
    <row r="86" spans="3:5" s="38" customFormat="1">
      <c r="C86" s="39"/>
      <c r="D86" s="39"/>
      <c r="E86" s="39"/>
    </row>
    <row r="87" spans="3:5" s="38" customFormat="1">
      <c r="C87" s="39"/>
      <c r="D87" s="39"/>
      <c r="E87" s="39"/>
    </row>
    <row r="88" spans="3:5" s="38" customFormat="1">
      <c r="C88" s="39"/>
      <c r="D88" s="39"/>
      <c r="E88" s="39"/>
    </row>
    <row r="89" spans="3:5" s="38" customFormat="1">
      <c r="C89" s="39"/>
      <c r="D89" s="39"/>
      <c r="E89" s="39"/>
    </row>
    <row r="90" spans="3:5" s="38" customFormat="1">
      <c r="C90" s="39"/>
      <c r="D90" s="39"/>
      <c r="E90" s="39"/>
    </row>
    <row r="91" spans="3:5" s="38" customFormat="1">
      <c r="C91" s="39"/>
      <c r="D91" s="39"/>
      <c r="E91" s="39"/>
    </row>
    <row r="92" spans="3:5" s="38" customFormat="1">
      <c r="C92" s="39"/>
      <c r="D92" s="39"/>
      <c r="E92" s="39"/>
    </row>
    <row r="93" spans="3:5" s="38" customFormat="1">
      <c r="C93" s="39"/>
      <c r="D93" s="39"/>
      <c r="E93" s="39"/>
    </row>
    <row r="94" spans="3:5" s="38" customFormat="1">
      <c r="C94" s="39"/>
      <c r="D94" s="39"/>
      <c r="E94" s="39"/>
    </row>
    <row r="95" spans="3:5" s="38" customFormat="1">
      <c r="C95" s="39"/>
      <c r="D95" s="39"/>
      <c r="E95" s="39"/>
    </row>
    <row r="96" spans="3:5" s="38" customFormat="1">
      <c r="C96" s="39"/>
      <c r="D96" s="39"/>
      <c r="E96" s="39"/>
    </row>
    <row r="97" spans="3:5" s="38" customFormat="1">
      <c r="C97" s="39"/>
      <c r="D97" s="39"/>
      <c r="E97" s="39"/>
    </row>
    <row r="98" spans="3:5" s="38" customFormat="1">
      <c r="C98" s="39"/>
      <c r="D98" s="39"/>
      <c r="E98" s="39"/>
    </row>
    <row r="99" spans="3:5" s="38" customFormat="1">
      <c r="C99" s="39"/>
      <c r="D99" s="39"/>
      <c r="E99" s="39"/>
    </row>
    <row r="100" spans="3:5" s="38" customFormat="1">
      <c r="C100" s="39"/>
      <c r="D100" s="39"/>
      <c r="E100" s="39"/>
    </row>
    <row r="101" spans="3:5" s="38" customFormat="1">
      <c r="C101" s="39"/>
      <c r="D101" s="39"/>
      <c r="E101" s="39"/>
    </row>
    <row r="102" spans="3:5" s="38" customFormat="1">
      <c r="C102" s="39"/>
      <c r="D102" s="39"/>
      <c r="E102" s="39"/>
    </row>
    <row r="103" spans="3:5" s="38" customFormat="1">
      <c r="C103" s="39"/>
      <c r="D103" s="39"/>
      <c r="E103" s="39"/>
    </row>
    <row r="104" spans="3:5" s="38" customFormat="1">
      <c r="C104" s="39"/>
      <c r="D104" s="39"/>
      <c r="E104" s="39"/>
    </row>
    <row r="105" spans="3:5" s="38" customFormat="1">
      <c r="C105" s="39"/>
      <c r="D105" s="39"/>
      <c r="E105" s="39"/>
    </row>
    <row r="106" spans="3:5" s="38" customFormat="1">
      <c r="C106" s="39"/>
      <c r="D106" s="39"/>
      <c r="E106" s="39"/>
    </row>
    <row r="107" spans="3:5" s="38" customFormat="1">
      <c r="C107" s="39"/>
      <c r="D107" s="39"/>
      <c r="E107" s="39"/>
    </row>
    <row r="108" spans="3:5" s="38" customFormat="1">
      <c r="C108" s="39"/>
      <c r="D108" s="39"/>
      <c r="E108" s="39"/>
    </row>
    <row r="109" spans="3:5" s="38" customFormat="1">
      <c r="C109" s="39"/>
      <c r="D109" s="39"/>
      <c r="E109" s="39"/>
    </row>
    <row r="110" spans="3:5" s="38" customFormat="1">
      <c r="C110" s="39"/>
      <c r="D110" s="39"/>
      <c r="E110" s="39"/>
    </row>
    <row r="111" spans="3:5" s="38" customFormat="1">
      <c r="C111" s="39"/>
      <c r="D111" s="39"/>
      <c r="E111" s="39"/>
    </row>
    <row r="112" spans="3:5" s="38" customFormat="1">
      <c r="C112" s="39"/>
      <c r="D112" s="39"/>
      <c r="E112" s="39"/>
    </row>
    <row r="113" spans="3:5" s="38" customFormat="1">
      <c r="C113" s="39"/>
      <c r="D113" s="39"/>
      <c r="E113" s="39"/>
    </row>
    <row r="114" spans="3:5" s="38" customFormat="1">
      <c r="C114" s="39"/>
      <c r="D114" s="39"/>
      <c r="E114" s="39"/>
    </row>
    <row r="115" spans="3:5" s="38" customFormat="1">
      <c r="C115" s="39"/>
      <c r="D115" s="39"/>
      <c r="E115" s="39"/>
    </row>
    <row r="116" spans="3:5" s="38" customFormat="1">
      <c r="C116" s="39"/>
      <c r="D116" s="39"/>
      <c r="E116" s="39"/>
    </row>
    <row r="117" spans="3:5" s="38" customFormat="1">
      <c r="C117" s="39"/>
      <c r="D117" s="39"/>
      <c r="E117" s="39"/>
    </row>
    <row r="118" spans="3:5" s="38" customFormat="1">
      <c r="C118" s="39"/>
      <c r="D118" s="39"/>
      <c r="E118" s="39"/>
    </row>
    <row r="119" spans="3:5" s="38" customFormat="1">
      <c r="C119" s="39"/>
      <c r="D119" s="39"/>
      <c r="E119" s="39"/>
    </row>
    <row r="120" spans="3:5" s="38" customFormat="1">
      <c r="C120" s="39"/>
      <c r="D120" s="39"/>
      <c r="E120" s="39"/>
    </row>
    <row r="121" spans="3:5" s="38" customFormat="1">
      <c r="C121" s="39"/>
      <c r="D121" s="39"/>
      <c r="E121" s="39"/>
    </row>
    <row r="122" spans="3:5" s="38" customFormat="1">
      <c r="C122" s="39"/>
      <c r="D122" s="39"/>
      <c r="E122" s="39"/>
    </row>
    <row r="123" spans="3:5" s="38" customFormat="1">
      <c r="C123" s="39"/>
      <c r="D123" s="39"/>
      <c r="E123" s="39"/>
    </row>
    <row r="124" spans="3:5" s="38" customFormat="1">
      <c r="C124" s="39"/>
      <c r="D124" s="39"/>
      <c r="E124" s="39"/>
    </row>
    <row r="125" spans="3:5" s="38" customFormat="1">
      <c r="C125" s="39"/>
      <c r="D125" s="39"/>
      <c r="E125" s="39"/>
    </row>
    <row r="126" spans="3:5" s="38" customFormat="1">
      <c r="C126" s="39"/>
      <c r="D126" s="39"/>
      <c r="E126" s="39"/>
    </row>
    <row r="127" spans="3:5" s="38" customFormat="1">
      <c r="C127" s="39"/>
      <c r="D127" s="39"/>
      <c r="E127" s="39"/>
    </row>
    <row r="128" spans="3:5" s="38" customFormat="1">
      <c r="C128" s="39"/>
      <c r="D128" s="39"/>
      <c r="E128" s="39"/>
    </row>
    <row r="129" spans="3:5" s="38" customFormat="1">
      <c r="C129" s="39"/>
      <c r="D129" s="39"/>
      <c r="E129" s="39"/>
    </row>
    <row r="130" spans="3:5" s="38" customFormat="1">
      <c r="C130" s="39"/>
      <c r="D130" s="39"/>
      <c r="E130" s="39"/>
    </row>
    <row r="131" spans="3:5" s="38" customFormat="1">
      <c r="C131" s="39"/>
      <c r="D131" s="39"/>
      <c r="E131" s="39"/>
    </row>
    <row r="132" spans="3:5" s="38" customFormat="1">
      <c r="C132" s="39"/>
      <c r="D132" s="39"/>
      <c r="E132" s="39"/>
    </row>
    <row r="133" spans="3:5" s="38" customFormat="1">
      <c r="C133" s="39"/>
      <c r="D133" s="39"/>
      <c r="E133" s="39"/>
    </row>
    <row r="134" spans="3:5" s="38" customFormat="1">
      <c r="C134" s="39"/>
      <c r="D134" s="39"/>
      <c r="E134" s="39"/>
    </row>
    <row r="135" spans="3:5" s="38" customFormat="1">
      <c r="C135" s="39"/>
      <c r="D135" s="39"/>
      <c r="E135" s="39"/>
    </row>
    <row r="136" spans="3:5" s="38" customFormat="1">
      <c r="C136" s="39"/>
      <c r="D136" s="39"/>
      <c r="E136" s="39"/>
    </row>
    <row r="137" spans="3:5" s="38" customFormat="1">
      <c r="C137" s="39"/>
      <c r="D137" s="39"/>
      <c r="E137" s="39"/>
    </row>
    <row r="138" spans="3:5" s="38" customFormat="1">
      <c r="C138" s="39"/>
      <c r="D138" s="39"/>
      <c r="E138" s="39"/>
    </row>
    <row r="139" spans="3:5" s="38" customFormat="1">
      <c r="C139" s="39"/>
      <c r="D139" s="39"/>
      <c r="E139" s="39"/>
    </row>
    <row r="140" spans="3:5" s="38" customFormat="1">
      <c r="C140" s="39"/>
      <c r="D140" s="39"/>
      <c r="E140" s="39"/>
    </row>
    <row r="141" spans="3:5" s="38" customFormat="1">
      <c r="C141" s="39"/>
      <c r="D141" s="39"/>
      <c r="E141" s="39"/>
    </row>
    <row r="142" spans="3:5" s="38" customFormat="1">
      <c r="C142" s="39"/>
      <c r="D142" s="39"/>
      <c r="E142" s="39"/>
    </row>
    <row r="143" spans="3:5" s="38" customFormat="1">
      <c r="C143" s="39"/>
      <c r="D143" s="39"/>
      <c r="E143" s="39"/>
    </row>
    <row r="144" spans="3:5" s="38" customFormat="1">
      <c r="C144" s="39"/>
      <c r="D144" s="39"/>
      <c r="E144" s="39"/>
    </row>
    <row r="145" spans="3:5" s="38" customFormat="1">
      <c r="C145" s="39"/>
      <c r="D145" s="39"/>
      <c r="E145" s="39"/>
    </row>
    <row r="146" spans="3:5" s="38" customFormat="1">
      <c r="C146" s="39"/>
      <c r="D146" s="39"/>
      <c r="E146" s="39"/>
    </row>
    <row r="147" spans="3:5" s="38" customFormat="1">
      <c r="C147" s="39"/>
      <c r="D147" s="39"/>
      <c r="E147" s="39"/>
    </row>
    <row r="148" spans="3:5" s="38" customFormat="1">
      <c r="C148" s="39"/>
      <c r="D148" s="39"/>
      <c r="E148" s="39"/>
    </row>
    <row r="149" spans="3:5" s="38" customFormat="1">
      <c r="C149" s="39"/>
      <c r="D149" s="39"/>
      <c r="E149" s="39"/>
    </row>
    <row r="150" spans="3:5" s="38" customFormat="1">
      <c r="C150" s="39"/>
      <c r="D150" s="39"/>
      <c r="E150" s="39"/>
    </row>
    <row r="151" spans="3:5" s="38" customFormat="1">
      <c r="C151" s="39"/>
      <c r="D151" s="39"/>
      <c r="E151" s="39"/>
    </row>
    <row r="152" spans="3:5" s="38" customFormat="1">
      <c r="C152" s="39"/>
      <c r="D152" s="39"/>
      <c r="E152" s="39"/>
    </row>
    <row r="153" spans="3:5" s="38" customFormat="1">
      <c r="C153" s="39"/>
      <c r="D153" s="39"/>
      <c r="E153" s="39"/>
    </row>
    <row r="154" spans="3:5" s="38" customFormat="1">
      <c r="C154" s="39"/>
      <c r="D154" s="39"/>
      <c r="E154" s="39"/>
    </row>
    <row r="155" spans="3:5" s="38" customFormat="1">
      <c r="C155" s="39"/>
      <c r="D155" s="39"/>
      <c r="E155" s="39"/>
    </row>
    <row r="156" spans="3:5" s="38" customFormat="1">
      <c r="C156" s="39"/>
      <c r="D156" s="39"/>
      <c r="E156" s="39"/>
    </row>
    <row r="157" spans="3:5" s="38" customFormat="1">
      <c r="C157" s="39"/>
      <c r="D157" s="39"/>
      <c r="E157" s="39"/>
    </row>
    <row r="158" spans="3:5" s="38" customFormat="1">
      <c r="C158" s="39"/>
      <c r="D158" s="39"/>
      <c r="E158" s="39"/>
    </row>
    <row r="159" spans="3:5" s="38" customFormat="1">
      <c r="C159" s="39"/>
      <c r="D159" s="39"/>
      <c r="E159" s="39"/>
    </row>
    <row r="160" spans="3:5" s="38" customFormat="1">
      <c r="C160" s="39"/>
      <c r="D160" s="39"/>
      <c r="E160" s="39"/>
    </row>
    <row r="161" spans="3:5" s="38" customFormat="1">
      <c r="C161" s="39"/>
      <c r="D161" s="39"/>
      <c r="E161" s="39"/>
    </row>
    <row r="162" spans="3:5" s="38" customFormat="1">
      <c r="C162" s="39"/>
      <c r="D162" s="39"/>
      <c r="E162" s="39"/>
    </row>
    <row r="163" spans="3:5" s="38" customFormat="1">
      <c r="C163" s="39"/>
      <c r="D163" s="39"/>
      <c r="E163" s="39"/>
    </row>
    <row r="164" spans="3:5" s="38" customFormat="1">
      <c r="C164" s="39"/>
      <c r="D164" s="39"/>
      <c r="E164" s="39"/>
    </row>
    <row r="165" spans="3:5" s="38" customFormat="1">
      <c r="C165" s="39"/>
      <c r="D165" s="39"/>
      <c r="E165" s="39"/>
    </row>
    <row r="166" spans="3:5" s="38" customFormat="1">
      <c r="C166" s="39"/>
      <c r="D166" s="39"/>
      <c r="E166" s="39"/>
    </row>
    <row r="167" spans="3:5" s="38" customFormat="1">
      <c r="C167" s="39"/>
      <c r="D167" s="39"/>
      <c r="E167" s="39"/>
    </row>
    <row r="168" spans="3:5" s="38" customFormat="1">
      <c r="C168" s="39"/>
      <c r="D168" s="39"/>
      <c r="E168" s="39"/>
    </row>
    <row r="169" spans="3:5" s="38" customFormat="1">
      <c r="C169" s="39"/>
      <c r="D169" s="39"/>
      <c r="E169" s="39"/>
    </row>
    <row r="170" spans="3:5" s="38" customFormat="1">
      <c r="C170" s="39"/>
      <c r="D170" s="39"/>
      <c r="E170" s="39"/>
    </row>
    <row r="171" spans="3:5" s="38" customFormat="1">
      <c r="C171" s="39"/>
      <c r="D171" s="39"/>
      <c r="E171" s="39"/>
    </row>
    <row r="172" spans="3:5" s="38" customFormat="1">
      <c r="C172" s="39"/>
      <c r="D172" s="39"/>
      <c r="E172" s="39"/>
    </row>
    <row r="173" spans="3:5" s="38" customFormat="1">
      <c r="C173" s="39"/>
      <c r="D173" s="39"/>
      <c r="E173" s="39"/>
    </row>
    <row r="174" spans="3:5" s="38" customFormat="1">
      <c r="C174" s="39"/>
      <c r="D174" s="39"/>
      <c r="E174" s="39"/>
    </row>
    <row r="175" spans="3:5" s="38" customFormat="1">
      <c r="C175" s="39"/>
      <c r="D175" s="39"/>
      <c r="E175" s="39"/>
    </row>
    <row r="176" spans="3:5" s="38" customFormat="1">
      <c r="C176" s="39"/>
      <c r="D176" s="39"/>
      <c r="E176" s="39"/>
    </row>
    <row r="177" spans="3:5" s="38" customFormat="1">
      <c r="C177" s="39"/>
      <c r="D177" s="39"/>
      <c r="E177" s="39"/>
    </row>
    <row r="178" spans="3:5" s="38" customFormat="1">
      <c r="C178" s="39"/>
      <c r="D178" s="39"/>
      <c r="E178" s="39"/>
    </row>
    <row r="179" spans="3:5" s="38" customFormat="1">
      <c r="C179" s="39"/>
      <c r="D179" s="39"/>
      <c r="E179" s="39"/>
    </row>
    <row r="180" spans="3:5" s="38" customFormat="1">
      <c r="C180" s="39"/>
      <c r="D180" s="39"/>
      <c r="E180" s="39"/>
    </row>
    <row r="181" spans="3:5" s="38" customFormat="1">
      <c r="C181" s="39"/>
      <c r="D181" s="39"/>
      <c r="E181" s="39"/>
    </row>
    <row r="182" spans="3:5" s="38" customFormat="1">
      <c r="C182" s="39"/>
      <c r="D182" s="39"/>
      <c r="E182" s="39"/>
    </row>
    <row r="183" spans="3:5" s="38" customFormat="1">
      <c r="C183" s="39"/>
      <c r="D183" s="39"/>
      <c r="E183" s="39"/>
    </row>
    <row r="184" spans="3:5" s="38" customFormat="1">
      <c r="C184" s="39"/>
      <c r="D184" s="39"/>
      <c r="E184" s="39"/>
    </row>
    <row r="185" spans="3:5" s="38" customFormat="1">
      <c r="C185" s="39"/>
      <c r="D185" s="39"/>
      <c r="E185" s="39"/>
    </row>
    <row r="186" spans="3:5" s="38" customFormat="1">
      <c r="C186" s="39"/>
      <c r="D186" s="39"/>
      <c r="E186" s="39"/>
    </row>
    <row r="187" spans="3:5" s="38" customFormat="1">
      <c r="C187" s="39"/>
      <c r="D187" s="39"/>
      <c r="E187" s="39"/>
    </row>
    <row r="188" spans="3:5" s="38" customFormat="1">
      <c r="C188" s="39"/>
      <c r="D188" s="39"/>
      <c r="E188" s="39"/>
    </row>
    <row r="189" spans="3:5" s="38" customFormat="1">
      <c r="C189" s="39"/>
      <c r="D189" s="39"/>
      <c r="E189" s="39"/>
    </row>
    <row r="190" spans="3:5" s="38" customFormat="1">
      <c r="C190" s="39"/>
      <c r="D190" s="39"/>
      <c r="E190" s="39"/>
    </row>
    <row r="191" spans="3:5" s="38" customFormat="1">
      <c r="C191" s="39"/>
      <c r="D191" s="39"/>
      <c r="E191" s="39"/>
    </row>
    <row r="192" spans="3:5" s="38" customFormat="1">
      <c r="C192" s="39"/>
      <c r="D192" s="39"/>
      <c r="E192" s="39"/>
    </row>
    <row r="193" spans="3:5" s="38" customFormat="1">
      <c r="C193" s="39"/>
      <c r="D193" s="39"/>
      <c r="E193" s="39"/>
    </row>
    <row r="194" spans="3:5" s="38" customFormat="1">
      <c r="C194" s="39"/>
      <c r="D194" s="39"/>
      <c r="E194" s="39"/>
    </row>
    <row r="195" spans="3:5" s="38" customFormat="1">
      <c r="C195" s="39"/>
      <c r="D195" s="39"/>
      <c r="E195" s="39"/>
    </row>
    <row r="196" spans="3:5" s="38" customFormat="1">
      <c r="C196" s="39"/>
      <c r="D196" s="39"/>
      <c r="E196" s="39"/>
    </row>
    <row r="197" spans="3:5" s="38" customFormat="1">
      <c r="C197" s="39"/>
      <c r="D197" s="39"/>
      <c r="E197" s="39"/>
    </row>
    <row r="198" spans="3:5" s="38" customFormat="1">
      <c r="C198" s="39"/>
      <c r="D198" s="39"/>
      <c r="E198" s="39"/>
    </row>
    <row r="199" spans="3:5" s="38" customFormat="1">
      <c r="C199" s="39"/>
      <c r="D199" s="39"/>
      <c r="E199" s="39"/>
    </row>
    <row r="200" spans="3:5" s="38" customFormat="1">
      <c r="C200" s="39"/>
      <c r="D200" s="39"/>
      <c r="E200" s="39"/>
    </row>
    <row r="201" spans="3:5" s="38" customFormat="1">
      <c r="C201" s="39"/>
      <c r="D201" s="39"/>
      <c r="E201" s="39"/>
    </row>
    <row r="202" spans="3:5" s="38" customFormat="1">
      <c r="C202" s="39"/>
      <c r="D202" s="39"/>
      <c r="E202" s="39"/>
    </row>
    <row r="203" spans="3:5" s="38" customFormat="1">
      <c r="C203" s="39"/>
      <c r="D203" s="39"/>
      <c r="E203" s="39"/>
    </row>
    <row r="204" spans="3:5" s="38" customFormat="1">
      <c r="C204" s="39"/>
      <c r="D204" s="39"/>
      <c r="E204" s="39"/>
    </row>
    <row r="205" spans="3:5" s="38" customFormat="1">
      <c r="C205" s="39"/>
      <c r="D205" s="39"/>
      <c r="E205" s="39"/>
    </row>
    <row r="206" spans="3:5" s="38" customFormat="1">
      <c r="C206" s="39"/>
      <c r="D206" s="39"/>
      <c r="E206" s="39"/>
    </row>
    <row r="207" spans="3:5" s="38" customFormat="1">
      <c r="C207" s="39"/>
      <c r="D207" s="39"/>
      <c r="E207" s="39"/>
    </row>
    <row r="208" spans="3:5" s="38" customFormat="1">
      <c r="C208" s="39"/>
      <c r="D208" s="39"/>
      <c r="E208" s="39"/>
    </row>
    <row r="209" spans="3:5" s="38" customFormat="1">
      <c r="C209" s="39"/>
      <c r="D209" s="39"/>
      <c r="E209" s="39"/>
    </row>
    <row r="210" spans="3:5" s="38" customFormat="1">
      <c r="C210" s="39"/>
      <c r="D210" s="39"/>
      <c r="E210" s="39"/>
    </row>
    <row r="211" spans="3:5" s="38" customFormat="1">
      <c r="C211" s="39"/>
      <c r="D211" s="39"/>
      <c r="E211" s="39"/>
    </row>
    <row r="212" spans="3:5" s="38" customFormat="1">
      <c r="C212" s="39"/>
      <c r="D212" s="39"/>
      <c r="E212" s="39"/>
    </row>
    <row r="213" spans="3:5" s="38" customFormat="1">
      <c r="C213" s="39"/>
      <c r="D213" s="39"/>
      <c r="E213" s="39"/>
    </row>
    <row r="214" spans="3:5" s="38" customFormat="1">
      <c r="C214" s="39"/>
      <c r="D214" s="39"/>
      <c r="E214" s="39"/>
    </row>
    <row r="215" spans="3:5" s="38" customFormat="1">
      <c r="C215" s="39"/>
      <c r="D215" s="39"/>
      <c r="E215" s="39"/>
    </row>
    <row r="216" spans="3:5" s="38" customFormat="1">
      <c r="C216" s="39"/>
      <c r="D216" s="39"/>
      <c r="E216" s="39"/>
    </row>
    <row r="217" spans="3:5" s="38" customFormat="1">
      <c r="C217" s="39"/>
      <c r="D217" s="39"/>
      <c r="E217" s="39"/>
    </row>
    <row r="218" spans="3:5" s="38" customFormat="1">
      <c r="C218" s="39"/>
      <c r="D218" s="39"/>
      <c r="E218" s="39"/>
    </row>
    <row r="219" spans="3:5" s="38" customFormat="1">
      <c r="C219" s="39"/>
      <c r="D219" s="39"/>
      <c r="E219" s="39"/>
    </row>
    <row r="220" spans="3:5" s="38" customFormat="1">
      <c r="C220" s="39"/>
      <c r="D220" s="39"/>
      <c r="E220" s="39"/>
    </row>
    <row r="221" spans="3:5" s="38" customFormat="1">
      <c r="C221" s="39"/>
      <c r="D221" s="39"/>
      <c r="E221" s="39"/>
    </row>
    <row r="222" spans="3:5" s="38" customFormat="1">
      <c r="C222" s="39"/>
      <c r="D222" s="39"/>
      <c r="E222" s="39"/>
    </row>
    <row r="223" spans="3:5" s="38" customFormat="1">
      <c r="C223" s="39"/>
      <c r="D223" s="39"/>
      <c r="E223" s="39"/>
    </row>
    <row r="224" spans="3:5" s="38" customFormat="1">
      <c r="C224" s="39"/>
      <c r="D224" s="39"/>
      <c r="E224" s="39"/>
    </row>
    <row r="225" spans="3:5" s="38" customFormat="1">
      <c r="C225" s="39"/>
      <c r="D225" s="39"/>
      <c r="E225" s="39"/>
    </row>
    <row r="226" spans="3:5" s="38" customFormat="1">
      <c r="C226" s="39"/>
      <c r="D226" s="39"/>
      <c r="E226" s="39"/>
    </row>
    <row r="227" spans="3:5" s="38" customFormat="1">
      <c r="C227" s="39"/>
      <c r="D227" s="39"/>
      <c r="E227" s="39"/>
    </row>
    <row r="228" spans="3:5" s="38" customFormat="1">
      <c r="C228" s="39"/>
      <c r="D228" s="39"/>
      <c r="E228" s="39"/>
    </row>
    <row r="229" spans="3:5" s="38" customFormat="1">
      <c r="C229" s="39"/>
      <c r="D229" s="39"/>
      <c r="E229" s="39"/>
    </row>
    <row r="230" spans="3:5" s="38" customFormat="1">
      <c r="C230" s="39"/>
      <c r="D230" s="39"/>
      <c r="E230" s="39"/>
    </row>
    <row r="231" spans="3:5" s="38" customFormat="1">
      <c r="C231" s="39"/>
      <c r="D231" s="39"/>
      <c r="E231" s="39"/>
    </row>
    <row r="232" spans="3:5" s="38" customFormat="1">
      <c r="C232" s="39"/>
      <c r="D232" s="39"/>
      <c r="E232" s="39"/>
    </row>
    <row r="233" spans="3:5" s="38" customFormat="1">
      <c r="C233" s="39"/>
      <c r="D233" s="39"/>
      <c r="E233" s="39"/>
    </row>
    <row r="234" spans="3:5" s="38" customFormat="1">
      <c r="C234" s="39"/>
      <c r="D234" s="39"/>
      <c r="E234" s="39"/>
    </row>
    <row r="235" spans="3:5" s="38" customFormat="1">
      <c r="C235" s="39"/>
      <c r="D235" s="39"/>
      <c r="E235" s="39"/>
    </row>
    <row r="236" spans="3:5" s="38" customFormat="1">
      <c r="C236" s="39"/>
      <c r="D236" s="39"/>
      <c r="E236" s="39"/>
    </row>
    <row r="237" spans="3:5" s="38" customFormat="1">
      <c r="C237" s="39"/>
      <c r="D237" s="39"/>
      <c r="E237" s="39"/>
    </row>
    <row r="238" spans="3:5" s="38" customFormat="1">
      <c r="C238" s="39"/>
      <c r="D238" s="39"/>
      <c r="E238" s="39"/>
    </row>
    <row r="239" spans="3:5" s="38" customFormat="1">
      <c r="C239" s="39"/>
      <c r="D239" s="39"/>
      <c r="E239" s="39"/>
    </row>
    <row r="240" spans="3:5" s="38" customFormat="1">
      <c r="C240" s="39"/>
      <c r="D240" s="39"/>
      <c r="E240" s="39"/>
    </row>
    <row r="241" spans="3:5" s="38" customFormat="1">
      <c r="C241" s="39"/>
      <c r="D241" s="39"/>
      <c r="E241" s="39"/>
    </row>
    <row r="242" spans="3:5" s="38" customFormat="1">
      <c r="C242" s="39"/>
      <c r="D242" s="39"/>
      <c r="E242" s="39"/>
    </row>
    <row r="243" spans="3:5" s="38" customFormat="1">
      <c r="C243" s="39"/>
      <c r="D243" s="39"/>
      <c r="E243" s="39"/>
    </row>
    <row r="244" spans="3:5" s="38" customFormat="1">
      <c r="C244" s="39"/>
      <c r="D244" s="39"/>
      <c r="E244" s="39"/>
    </row>
    <row r="245" spans="3:5" s="38" customFormat="1">
      <c r="C245" s="39"/>
      <c r="D245" s="39"/>
      <c r="E245" s="39"/>
    </row>
    <row r="246" spans="3:5" s="38" customFormat="1">
      <c r="C246" s="39"/>
      <c r="D246" s="39"/>
      <c r="E246" s="39"/>
    </row>
    <row r="247" spans="3:5" s="38" customFormat="1">
      <c r="C247" s="39"/>
      <c r="D247" s="39"/>
      <c r="E247" s="39"/>
    </row>
    <row r="248" spans="3:5" s="38" customFormat="1">
      <c r="C248" s="39"/>
      <c r="D248" s="39"/>
      <c r="E248" s="39"/>
    </row>
    <row r="249" spans="3:5" s="38" customFormat="1">
      <c r="C249" s="39"/>
      <c r="D249" s="39"/>
      <c r="E249" s="39"/>
    </row>
    <row r="250" spans="3:5" s="38" customFormat="1">
      <c r="C250" s="39"/>
      <c r="D250" s="39"/>
      <c r="E250" s="39"/>
    </row>
    <row r="251" spans="3:5" s="38" customFormat="1">
      <c r="C251" s="39"/>
      <c r="D251" s="39"/>
      <c r="E251" s="39"/>
    </row>
    <row r="252" spans="3:5" s="38" customFormat="1">
      <c r="C252" s="39"/>
      <c r="D252" s="39"/>
      <c r="E252" s="39"/>
    </row>
    <row r="253" spans="3:5" s="38" customFormat="1">
      <c r="C253" s="39"/>
      <c r="D253" s="39"/>
      <c r="E253" s="39"/>
    </row>
    <row r="254" spans="3:5" s="38" customFormat="1">
      <c r="C254" s="39"/>
      <c r="D254" s="39"/>
      <c r="E254" s="39"/>
    </row>
    <row r="255" spans="3:5" s="38" customFormat="1">
      <c r="C255" s="39"/>
      <c r="D255" s="39"/>
      <c r="E255" s="39"/>
    </row>
    <row r="256" spans="3:5" s="38" customFormat="1">
      <c r="C256" s="39"/>
      <c r="D256" s="39"/>
      <c r="E256" s="39"/>
    </row>
    <row r="257" spans="3:5" s="38" customFormat="1">
      <c r="C257" s="39"/>
      <c r="D257" s="39"/>
      <c r="E257" s="39"/>
    </row>
    <row r="258" spans="3:5" s="38" customFormat="1">
      <c r="C258" s="39"/>
      <c r="D258" s="39"/>
      <c r="E258" s="39"/>
    </row>
    <row r="259" spans="3:5" s="38" customFormat="1">
      <c r="C259" s="39"/>
      <c r="D259" s="39"/>
      <c r="E259" s="39"/>
    </row>
    <row r="260" spans="3:5" s="38" customFormat="1">
      <c r="C260" s="39"/>
      <c r="D260" s="39"/>
      <c r="E260" s="39"/>
    </row>
    <row r="261" spans="3:5" s="38" customFormat="1">
      <c r="C261" s="39"/>
      <c r="D261" s="39"/>
      <c r="E261" s="39"/>
    </row>
    <row r="262" spans="3:5" s="38" customFormat="1">
      <c r="C262" s="39"/>
      <c r="D262" s="39"/>
      <c r="E262" s="39"/>
    </row>
    <row r="263" spans="3:5" s="38" customFormat="1">
      <c r="C263" s="39"/>
      <c r="D263" s="39"/>
      <c r="E263" s="39"/>
    </row>
    <row r="264" spans="3:5" s="38" customFormat="1">
      <c r="C264" s="39"/>
      <c r="D264" s="39"/>
      <c r="E264" s="39"/>
    </row>
    <row r="265" spans="3:5" s="38" customFormat="1">
      <c r="C265" s="39"/>
      <c r="D265" s="39"/>
      <c r="E265" s="39"/>
    </row>
    <row r="266" spans="3:5" s="38" customFormat="1">
      <c r="C266" s="39"/>
      <c r="D266" s="39"/>
      <c r="E266" s="39"/>
    </row>
    <row r="267" spans="3:5" s="38" customFormat="1">
      <c r="C267" s="39"/>
      <c r="D267" s="39"/>
      <c r="E267" s="39"/>
    </row>
    <row r="268" spans="3:5" s="38" customFormat="1">
      <c r="C268" s="39"/>
      <c r="D268" s="39"/>
      <c r="E268" s="39"/>
    </row>
    <row r="269" spans="3:5" s="38" customFormat="1">
      <c r="C269" s="39"/>
      <c r="D269" s="39"/>
      <c r="E269" s="39"/>
    </row>
    <row r="270" spans="3:5" s="38" customFormat="1">
      <c r="C270" s="39"/>
      <c r="D270" s="39"/>
      <c r="E270" s="39"/>
    </row>
    <row r="271" spans="3:5" s="38" customFormat="1">
      <c r="C271" s="39"/>
      <c r="D271" s="39"/>
      <c r="E271" s="39"/>
    </row>
    <row r="272" spans="3:5" s="38" customFormat="1">
      <c r="C272" s="39"/>
      <c r="D272" s="39"/>
      <c r="E272" s="39"/>
    </row>
    <row r="273" spans="3:5" s="38" customFormat="1">
      <c r="C273" s="39"/>
      <c r="D273" s="39"/>
      <c r="E273" s="39"/>
    </row>
    <row r="274" spans="3:5" s="38" customFormat="1">
      <c r="C274" s="39"/>
      <c r="D274" s="39"/>
      <c r="E274" s="39"/>
    </row>
    <row r="275" spans="3:5" s="38" customFormat="1">
      <c r="C275" s="39"/>
      <c r="D275" s="39"/>
      <c r="E275" s="39"/>
    </row>
    <row r="276" spans="3:5" s="38" customFormat="1">
      <c r="C276" s="39"/>
      <c r="D276" s="39"/>
      <c r="E276" s="39"/>
    </row>
    <row r="277" spans="3:5" s="38" customFormat="1">
      <c r="C277" s="39"/>
      <c r="D277" s="39"/>
      <c r="E277" s="39"/>
    </row>
    <row r="278" spans="3:5" s="38" customFormat="1">
      <c r="C278" s="39"/>
      <c r="D278" s="39"/>
      <c r="E278" s="39"/>
    </row>
    <row r="279" spans="3:5" s="38" customFormat="1">
      <c r="C279" s="39"/>
      <c r="D279" s="39"/>
      <c r="E279" s="39"/>
    </row>
    <row r="280" spans="3:5" s="38" customFormat="1">
      <c r="C280" s="39"/>
      <c r="D280" s="39"/>
      <c r="E280" s="39"/>
    </row>
    <row r="281" spans="3:5" s="38" customFormat="1">
      <c r="C281" s="39"/>
      <c r="D281" s="39"/>
      <c r="E281" s="39"/>
    </row>
    <row r="282" spans="3:5" s="38" customFormat="1">
      <c r="C282" s="39"/>
      <c r="D282" s="39"/>
      <c r="E282" s="39"/>
    </row>
    <row r="283" spans="3:5" s="38" customFormat="1">
      <c r="C283" s="39"/>
      <c r="D283" s="39"/>
      <c r="E283" s="39"/>
    </row>
    <row r="284" spans="3:5" s="38" customFormat="1">
      <c r="C284" s="39"/>
      <c r="D284" s="39"/>
      <c r="E284" s="39"/>
    </row>
    <row r="285" spans="3:5" s="38" customFormat="1">
      <c r="C285" s="39"/>
      <c r="D285" s="39"/>
      <c r="E285" s="39"/>
    </row>
    <row r="286" spans="3:5" s="38" customFormat="1">
      <c r="C286" s="39"/>
      <c r="D286" s="39"/>
      <c r="E286" s="39"/>
    </row>
    <row r="287" spans="3:5" s="38" customFormat="1">
      <c r="C287" s="39"/>
      <c r="D287" s="39"/>
      <c r="E287" s="39"/>
    </row>
    <row r="288" spans="3:5" s="38" customFormat="1">
      <c r="C288" s="39"/>
      <c r="D288" s="39"/>
      <c r="E288" s="39"/>
    </row>
    <row r="289" spans="3:5" s="38" customFormat="1">
      <c r="C289" s="39"/>
      <c r="D289" s="39"/>
      <c r="E289" s="39"/>
    </row>
    <row r="290" spans="3:5" s="38" customFormat="1">
      <c r="C290" s="39"/>
      <c r="D290" s="39"/>
      <c r="E290" s="39"/>
    </row>
    <row r="291" spans="3:5" s="38" customFormat="1">
      <c r="C291" s="39"/>
      <c r="D291" s="39"/>
      <c r="E291" s="39"/>
    </row>
    <row r="292" spans="3:5" s="38" customFormat="1">
      <c r="C292" s="39"/>
      <c r="D292" s="39"/>
      <c r="E292" s="39"/>
    </row>
    <row r="293" spans="3:5" s="38" customFormat="1">
      <c r="C293" s="39"/>
      <c r="D293" s="39"/>
      <c r="E293" s="39"/>
    </row>
    <row r="294" spans="3:5" s="38" customFormat="1">
      <c r="C294" s="39"/>
      <c r="D294" s="39"/>
      <c r="E294" s="39"/>
    </row>
    <row r="295" spans="3:5" s="38" customFormat="1">
      <c r="C295" s="39"/>
      <c r="D295" s="39"/>
      <c r="E295" s="39"/>
    </row>
    <row r="296" spans="3:5" s="38" customFormat="1">
      <c r="C296" s="39"/>
      <c r="D296" s="39"/>
      <c r="E296" s="39"/>
    </row>
    <row r="297" spans="3:5" s="38" customFormat="1">
      <c r="C297" s="39"/>
      <c r="D297" s="39"/>
      <c r="E297" s="39"/>
    </row>
    <row r="298" spans="3:5" s="38" customFormat="1">
      <c r="C298" s="39"/>
      <c r="D298" s="39"/>
      <c r="E298" s="39"/>
    </row>
    <row r="299" spans="3:5" s="38" customFormat="1">
      <c r="C299" s="39"/>
      <c r="D299" s="39"/>
      <c r="E299" s="39"/>
    </row>
    <row r="300" spans="3:5" s="38" customFormat="1">
      <c r="C300" s="39"/>
      <c r="D300" s="39"/>
      <c r="E300" s="39"/>
    </row>
    <row r="301" spans="3:5" s="38" customFormat="1">
      <c r="C301" s="39"/>
      <c r="D301" s="39"/>
      <c r="E301" s="39"/>
    </row>
    <row r="302" spans="3:5" s="38" customFormat="1">
      <c r="C302" s="39"/>
      <c r="D302" s="39"/>
      <c r="E302" s="39"/>
    </row>
    <row r="303" spans="3:5" s="38" customFormat="1">
      <c r="C303" s="39"/>
      <c r="D303" s="39"/>
      <c r="E303" s="39"/>
    </row>
    <row r="304" spans="3:5" s="38" customFormat="1">
      <c r="C304" s="39"/>
      <c r="D304" s="39"/>
      <c r="E304" s="39"/>
    </row>
    <row r="305" spans="3:5" s="38" customFormat="1">
      <c r="C305" s="39"/>
      <c r="D305" s="39"/>
      <c r="E305" s="39"/>
    </row>
    <row r="306" spans="3:5" s="38" customFormat="1">
      <c r="C306" s="39"/>
      <c r="D306" s="39"/>
      <c r="E306" s="39"/>
    </row>
    <row r="307" spans="3:5" s="38" customFormat="1">
      <c r="C307" s="39"/>
      <c r="D307" s="39"/>
      <c r="E307" s="39"/>
    </row>
    <row r="308" spans="3:5" s="38" customFormat="1">
      <c r="C308" s="39"/>
      <c r="D308" s="39"/>
      <c r="E308" s="39"/>
    </row>
    <row r="309" spans="3:5" s="38" customFormat="1">
      <c r="C309" s="39"/>
      <c r="D309" s="39"/>
      <c r="E309" s="39"/>
    </row>
    <row r="310" spans="3:5" s="38" customFormat="1">
      <c r="C310" s="39"/>
      <c r="D310" s="39"/>
      <c r="E310" s="39"/>
    </row>
    <row r="311" spans="3:5" s="38" customFormat="1">
      <c r="C311" s="39"/>
      <c r="D311" s="39"/>
      <c r="E311" s="39"/>
    </row>
    <row r="312" spans="3:5" s="38" customFormat="1">
      <c r="C312" s="39"/>
      <c r="D312" s="39"/>
      <c r="E312" s="39"/>
    </row>
    <row r="313" spans="3:5" s="38" customFormat="1">
      <c r="C313" s="39"/>
      <c r="D313" s="39"/>
      <c r="E313" s="39"/>
    </row>
    <row r="314" spans="3:5" s="38" customFormat="1">
      <c r="C314" s="39"/>
      <c r="D314" s="39"/>
      <c r="E314" s="39"/>
    </row>
    <row r="315" spans="3:5" s="38" customFormat="1">
      <c r="C315" s="39"/>
      <c r="D315" s="39"/>
      <c r="E315" s="39"/>
    </row>
    <row r="316" spans="3:5" s="38" customFormat="1">
      <c r="C316" s="39"/>
      <c r="D316" s="39"/>
      <c r="E316" s="39"/>
    </row>
    <row r="317" spans="3:5" s="38" customFormat="1">
      <c r="C317" s="39"/>
      <c r="D317" s="39"/>
      <c r="E317" s="39"/>
    </row>
    <row r="318" spans="3:5" s="38" customFormat="1">
      <c r="C318" s="39"/>
      <c r="D318" s="39"/>
      <c r="E318" s="39"/>
    </row>
    <row r="319" spans="3:5" s="38" customFormat="1">
      <c r="C319" s="39"/>
      <c r="D319" s="39"/>
      <c r="E319" s="39"/>
    </row>
    <row r="320" spans="3:5" s="38" customFormat="1">
      <c r="C320" s="39"/>
      <c r="D320" s="39"/>
      <c r="E320" s="39"/>
    </row>
    <row r="321" spans="3:5" s="38" customFormat="1">
      <c r="C321" s="39"/>
      <c r="D321" s="39"/>
      <c r="E321" s="39"/>
    </row>
    <row r="322" spans="3:5" s="38" customFormat="1">
      <c r="C322" s="39"/>
      <c r="D322" s="39"/>
      <c r="E322" s="39"/>
    </row>
    <row r="323" spans="3:5" s="38" customFormat="1">
      <c r="C323" s="39"/>
      <c r="D323" s="39"/>
      <c r="E323" s="39"/>
    </row>
    <row r="324" spans="3:5" s="38" customFormat="1">
      <c r="C324" s="39"/>
      <c r="D324" s="39"/>
      <c r="E324" s="39"/>
    </row>
    <row r="325" spans="3:5" s="38" customFormat="1">
      <c r="C325" s="39"/>
      <c r="D325" s="39"/>
      <c r="E325" s="39"/>
    </row>
    <row r="326" spans="3:5" s="38" customFormat="1">
      <c r="C326" s="39"/>
      <c r="D326" s="39"/>
      <c r="E326" s="39"/>
    </row>
    <row r="327" spans="3:5" s="38" customFormat="1">
      <c r="C327" s="39"/>
      <c r="D327" s="39"/>
      <c r="E327" s="39"/>
    </row>
    <row r="328" spans="3:5" s="38" customFormat="1">
      <c r="C328" s="39"/>
      <c r="D328" s="39"/>
      <c r="E328" s="39"/>
    </row>
    <row r="329" spans="3:5" s="38" customFormat="1">
      <c r="C329" s="39"/>
      <c r="D329" s="39"/>
      <c r="E329" s="39"/>
    </row>
  </sheetData>
  <mergeCells count="27">
    <mergeCell ref="N41:O41"/>
    <mergeCell ref="A44:B44"/>
    <mergeCell ref="G44:H44"/>
    <mergeCell ref="C37:K37"/>
    <mergeCell ref="C38:K38"/>
    <mergeCell ref="C39:K39"/>
    <mergeCell ref="A41:B41"/>
    <mergeCell ref="D41:E41"/>
    <mergeCell ref="G41:H41"/>
    <mergeCell ref="I41:M41"/>
    <mergeCell ref="C14:N14"/>
    <mergeCell ref="A16:A17"/>
    <mergeCell ref="B16:B17"/>
    <mergeCell ref="C16:C17"/>
    <mergeCell ref="D16:D17"/>
    <mergeCell ref="E16:E17"/>
    <mergeCell ref="F16:K16"/>
    <mergeCell ref="L16:P16"/>
    <mergeCell ref="C10:P10"/>
    <mergeCell ref="A11:B11"/>
    <mergeCell ref="A12:P12"/>
    <mergeCell ref="A13:P13"/>
    <mergeCell ref="A4:P4"/>
    <mergeCell ref="A5:P5"/>
    <mergeCell ref="C7:P7"/>
    <mergeCell ref="C8:P8"/>
    <mergeCell ref="C9:P9"/>
  </mergeCells>
  <pageMargins left="0.48" right="0.43307086614173229" top="0.74803149606299213" bottom="0.6692913385826772" header="0.51181102362204722" footer="0.43307086614173229"/>
  <pageSetup paperSize="9" scale="64" orientation="landscape" r:id="rId1"/>
  <headerFooter alignWithMargins="0">
    <oddFooter>&amp;R&amp;P lapa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9"/>
  <sheetViews>
    <sheetView view="pageBreakPreview" topLeftCell="A4" zoomScaleNormal="100" zoomScaleSheetLayoutView="100" workbookViewId="0">
      <selection activeCell="L32" sqref="L32"/>
    </sheetView>
  </sheetViews>
  <sheetFormatPr defaultRowHeight="12.75"/>
  <cols>
    <col min="1" max="1" width="4.140625" style="40" customWidth="1"/>
    <col min="2" max="2" width="12.5703125" style="56" customWidth="1"/>
    <col min="3" max="3" width="40" style="66" customWidth="1"/>
    <col min="4" max="4" width="5.85546875" style="66" bestFit="1" customWidth="1"/>
    <col min="5" max="5" width="12.140625" style="66" customWidth="1"/>
    <col min="6" max="6" width="5.7109375" style="56" bestFit="1" customWidth="1"/>
    <col min="7" max="7" width="5.7109375" style="40" bestFit="1" customWidth="1"/>
    <col min="8" max="8" width="7.28515625" style="40" customWidth="1"/>
    <col min="9" max="9" width="6.7109375" style="40" bestFit="1" customWidth="1"/>
    <col min="10" max="10" width="7" style="40" bestFit="1" customWidth="1"/>
    <col min="11" max="11" width="7" style="40" customWidth="1"/>
    <col min="12" max="16" width="8.42578125" style="40" customWidth="1"/>
    <col min="17" max="16384" width="9.140625" style="40"/>
  </cols>
  <sheetData>
    <row r="1" spans="1:16">
      <c r="B1" s="38"/>
      <c r="C1" s="39"/>
      <c r="D1" s="39"/>
      <c r="E1" s="39"/>
      <c r="F1" s="38"/>
      <c r="P1" s="112" t="s">
        <v>210</v>
      </c>
    </row>
    <row r="2" spans="1:16">
      <c r="B2" s="38"/>
      <c r="C2" s="39"/>
      <c r="D2" s="39"/>
      <c r="E2" s="39"/>
      <c r="F2" s="38"/>
      <c r="P2" s="112" t="s">
        <v>282</v>
      </c>
    </row>
    <row r="3" spans="1:16">
      <c r="B3" s="38"/>
      <c r="C3" s="39"/>
      <c r="D3" s="39"/>
      <c r="E3" s="39"/>
      <c r="F3" s="38"/>
      <c r="P3" s="112" t="s">
        <v>211</v>
      </c>
    </row>
    <row r="4" spans="1:16" ht="15.75">
      <c r="A4" s="386" t="s">
        <v>212</v>
      </c>
      <c r="B4" s="386"/>
      <c r="C4" s="386"/>
      <c r="D4" s="386"/>
      <c r="E4" s="386"/>
      <c r="F4" s="386"/>
      <c r="G4" s="386"/>
      <c r="H4" s="386"/>
      <c r="I4" s="386"/>
      <c r="J4" s="386"/>
      <c r="K4" s="386"/>
      <c r="L4" s="386"/>
      <c r="M4" s="386"/>
      <c r="N4" s="386"/>
      <c r="O4" s="386"/>
      <c r="P4" s="386"/>
    </row>
    <row r="5" spans="1:16" ht="14.25">
      <c r="A5" s="387" t="s">
        <v>213</v>
      </c>
      <c r="B5" s="387"/>
      <c r="C5" s="387"/>
      <c r="D5" s="387"/>
      <c r="E5" s="387"/>
      <c r="F5" s="387"/>
      <c r="G5" s="387"/>
      <c r="H5" s="387"/>
      <c r="I5" s="387"/>
      <c r="J5" s="387"/>
      <c r="K5" s="387"/>
      <c r="L5" s="387"/>
      <c r="M5" s="387"/>
      <c r="N5" s="387"/>
      <c r="O5" s="387"/>
      <c r="P5" s="387"/>
    </row>
    <row r="6" spans="1:16" ht="3" customHeight="1">
      <c r="A6" s="113"/>
      <c r="B6" s="113"/>
      <c r="C6" s="113"/>
      <c r="D6" s="113"/>
      <c r="E6" s="113"/>
      <c r="F6" s="113"/>
      <c r="G6" s="113"/>
      <c r="H6" s="113"/>
      <c r="I6" s="113"/>
      <c r="J6" s="113"/>
      <c r="K6" s="113"/>
      <c r="L6" s="113"/>
      <c r="M6" s="113"/>
      <c r="N6" s="113"/>
      <c r="O6" s="113"/>
      <c r="P6" s="113"/>
    </row>
    <row r="7" spans="1:16" ht="4.5" customHeight="1">
      <c r="A7" s="114" t="s">
        <v>214</v>
      </c>
      <c r="B7" s="115"/>
      <c r="C7" s="388"/>
      <c r="D7" s="388"/>
      <c r="E7" s="388"/>
      <c r="F7" s="388"/>
      <c r="G7" s="388"/>
      <c r="H7" s="388"/>
      <c r="I7" s="388"/>
      <c r="J7" s="388"/>
      <c r="K7" s="388"/>
      <c r="L7" s="388"/>
      <c r="M7" s="388"/>
      <c r="N7" s="388"/>
      <c r="O7" s="388"/>
      <c r="P7" s="388"/>
    </row>
    <row r="8" spans="1:16" ht="15" customHeight="1">
      <c r="A8" s="116" t="s">
        <v>215</v>
      </c>
      <c r="B8" s="117"/>
      <c r="C8" s="388" t="s">
        <v>279</v>
      </c>
      <c r="D8" s="388"/>
      <c r="E8" s="388"/>
      <c r="F8" s="388"/>
      <c r="G8" s="388"/>
      <c r="H8" s="388"/>
      <c r="I8" s="388"/>
      <c r="J8" s="388"/>
      <c r="K8" s="388"/>
      <c r="L8" s="388"/>
      <c r="M8" s="388"/>
      <c r="N8" s="388"/>
      <c r="O8" s="388"/>
      <c r="P8" s="388"/>
    </row>
    <row r="9" spans="1:16" ht="15">
      <c r="A9" s="116" t="s">
        <v>216</v>
      </c>
      <c r="B9" s="117"/>
      <c r="C9" s="404" t="s">
        <v>280</v>
      </c>
      <c r="D9" s="404"/>
      <c r="E9" s="404"/>
      <c r="F9" s="404"/>
      <c r="G9" s="404"/>
      <c r="H9" s="404"/>
      <c r="I9" s="404"/>
      <c r="J9" s="404"/>
      <c r="K9" s="404"/>
      <c r="L9" s="404"/>
      <c r="M9" s="404"/>
      <c r="N9" s="404"/>
      <c r="O9" s="404"/>
      <c r="P9" s="404"/>
    </row>
    <row r="10" spans="1:16" ht="15" customHeight="1">
      <c r="A10" s="116" t="s">
        <v>217</v>
      </c>
      <c r="B10" s="133"/>
      <c r="C10" s="403" t="s">
        <v>218</v>
      </c>
      <c r="D10" s="403"/>
      <c r="E10" s="403"/>
      <c r="F10" s="403"/>
      <c r="G10" s="403"/>
      <c r="H10" s="403"/>
      <c r="I10" s="403"/>
      <c r="J10" s="403"/>
      <c r="K10" s="403"/>
      <c r="L10" s="403"/>
      <c r="M10" s="403"/>
      <c r="N10" s="403"/>
      <c r="O10" s="403"/>
      <c r="P10" s="403"/>
    </row>
    <row r="11" spans="1:16" ht="30.75" customHeight="1">
      <c r="A11" s="392" t="s">
        <v>219</v>
      </c>
      <c r="B11" s="392"/>
      <c r="C11" s="155"/>
      <c r="D11" s="151"/>
      <c r="E11" s="152"/>
      <c r="F11" s="152"/>
      <c r="G11" s="152"/>
      <c r="H11" s="153"/>
      <c r="I11" s="153"/>
      <c r="J11" s="154"/>
      <c r="K11" s="113"/>
      <c r="L11" s="113"/>
      <c r="M11" s="113"/>
      <c r="N11" s="113"/>
      <c r="O11" s="113"/>
      <c r="P11" s="113"/>
    </row>
    <row r="12" spans="1:16" s="38" customFormat="1" ht="5.25" customHeight="1">
      <c r="C12" s="39"/>
      <c r="D12" s="39"/>
      <c r="E12" s="39"/>
      <c r="L12" s="436"/>
      <c r="M12" s="436"/>
      <c r="N12" s="436"/>
      <c r="O12" s="436"/>
      <c r="P12" s="436"/>
    </row>
    <row r="13" spans="1:16" s="38" customFormat="1" ht="12.75" customHeight="1">
      <c r="A13" s="430" t="s">
        <v>269</v>
      </c>
      <c r="B13" s="430"/>
      <c r="C13" s="430"/>
      <c r="D13" s="430"/>
      <c r="E13" s="430"/>
      <c r="F13" s="430"/>
      <c r="G13" s="430"/>
      <c r="H13" s="430"/>
      <c r="I13" s="430"/>
      <c r="J13" s="430"/>
      <c r="K13" s="430"/>
      <c r="L13" s="430"/>
      <c r="M13" s="430"/>
      <c r="N13" s="430"/>
      <c r="O13" s="430"/>
      <c r="P13" s="430"/>
    </row>
    <row r="14" spans="1:16" s="38" customFormat="1" ht="12.75" customHeight="1">
      <c r="A14" s="430" t="s">
        <v>83</v>
      </c>
      <c r="B14" s="430"/>
      <c r="C14" s="430"/>
      <c r="D14" s="430"/>
      <c r="E14" s="430"/>
      <c r="F14" s="430"/>
      <c r="G14" s="430"/>
      <c r="H14" s="430"/>
      <c r="I14" s="430"/>
      <c r="J14" s="430"/>
      <c r="K14" s="430"/>
      <c r="L14" s="430"/>
      <c r="M14" s="430"/>
      <c r="N14" s="430"/>
      <c r="O14" s="430"/>
      <c r="P14" s="430"/>
    </row>
    <row r="15" spans="1:16" s="38" customFormat="1" ht="14.25" customHeight="1">
      <c r="C15" s="435" t="s">
        <v>9</v>
      </c>
      <c r="D15" s="435"/>
      <c r="E15" s="435"/>
      <c r="F15" s="435"/>
      <c r="G15" s="435"/>
      <c r="H15" s="435"/>
      <c r="I15" s="435"/>
      <c r="J15" s="435"/>
      <c r="K15" s="435"/>
      <c r="L15" s="435"/>
      <c r="M15" s="435"/>
      <c r="N15" s="435"/>
    </row>
    <row r="16" spans="1:16" ht="11.25" customHeight="1" thickBot="1">
      <c r="B16" s="40"/>
      <c r="C16" s="40"/>
      <c r="D16" s="40"/>
      <c r="E16" s="40"/>
      <c r="F16" s="40"/>
      <c r="I16" s="42"/>
      <c r="J16" s="42"/>
      <c r="K16" s="42"/>
      <c r="L16" s="41"/>
      <c r="M16" s="41"/>
      <c r="N16" s="41"/>
      <c r="O16" s="43"/>
      <c r="P16" s="43"/>
    </row>
    <row r="17" spans="1:16" s="11" customFormat="1" ht="13.5" thickBot="1">
      <c r="A17" s="433" t="s">
        <v>0</v>
      </c>
      <c r="B17" s="433" t="s">
        <v>18</v>
      </c>
      <c r="C17" s="431" t="s">
        <v>19</v>
      </c>
      <c r="D17" s="433" t="s">
        <v>20</v>
      </c>
      <c r="E17" s="433" t="s">
        <v>21</v>
      </c>
      <c r="F17" s="455" t="s">
        <v>22</v>
      </c>
      <c r="G17" s="455"/>
      <c r="H17" s="455"/>
      <c r="I17" s="455"/>
      <c r="J17" s="455"/>
      <c r="K17" s="455"/>
      <c r="L17" s="455" t="s">
        <v>23</v>
      </c>
      <c r="M17" s="455"/>
      <c r="N17" s="455"/>
      <c r="O17" s="455"/>
      <c r="P17" s="455"/>
    </row>
    <row r="18" spans="1:16" s="11" customFormat="1" ht="69.75" customHeight="1" thickBot="1">
      <c r="A18" s="434"/>
      <c r="B18" s="434"/>
      <c r="C18" s="432"/>
      <c r="D18" s="434"/>
      <c r="E18" s="434"/>
      <c r="F18" s="12" t="s">
        <v>24</v>
      </c>
      <c r="G18" s="13" t="s">
        <v>33</v>
      </c>
      <c r="H18" s="13" t="s">
        <v>34</v>
      </c>
      <c r="I18" s="13" t="s">
        <v>35</v>
      </c>
      <c r="J18" s="13" t="s">
        <v>36</v>
      </c>
      <c r="K18" s="12" t="s">
        <v>37</v>
      </c>
      <c r="L18" s="13" t="s">
        <v>25</v>
      </c>
      <c r="M18" s="13" t="s">
        <v>34</v>
      </c>
      <c r="N18" s="13" t="s">
        <v>35</v>
      </c>
      <c r="O18" s="13" t="s">
        <v>36</v>
      </c>
      <c r="P18" s="13" t="s">
        <v>38</v>
      </c>
    </row>
    <row r="19" spans="1:16" s="11" customFormat="1" ht="13.5" thickBot="1">
      <c r="A19" s="29" t="s">
        <v>26</v>
      </c>
      <c r="B19" s="30" t="s">
        <v>27</v>
      </c>
      <c r="C19" s="31">
        <v>3</v>
      </c>
      <c r="D19" s="32">
        <v>4</v>
      </c>
      <c r="E19" s="31">
        <v>5</v>
      </c>
      <c r="F19" s="32">
        <v>6</v>
      </c>
      <c r="G19" s="31">
        <v>7</v>
      </c>
      <c r="H19" s="31">
        <v>8</v>
      </c>
      <c r="I19" s="32">
        <v>9</v>
      </c>
      <c r="J19" s="32">
        <v>10</v>
      </c>
      <c r="K19" s="31">
        <v>11</v>
      </c>
      <c r="L19" s="31">
        <v>12</v>
      </c>
      <c r="M19" s="31">
        <v>13</v>
      </c>
      <c r="N19" s="32">
        <v>14</v>
      </c>
      <c r="O19" s="32">
        <v>15</v>
      </c>
      <c r="P19" s="33">
        <v>16</v>
      </c>
    </row>
    <row r="20" spans="1:16">
      <c r="A20" s="44"/>
      <c r="B20" s="45"/>
      <c r="C20" s="96" t="s">
        <v>184</v>
      </c>
      <c r="D20" s="46"/>
      <c r="E20" s="47"/>
      <c r="F20" s="51"/>
      <c r="G20" s="51"/>
      <c r="H20" s="51"/>
      <c r="I20" s="51"/>
      <c r="J20" s="51"/>
      <c r="K20" s="51"/>
      <c r="L20" s="51"/>
      <c r="M20" s="51"/>
      <c r="N20" s="51"/>
      <c r="O20" s="51"/>
      <c r="P20" s="54"/>
    </row>
    <row r="21" spans="1:16" s="68" customFormat="1">
      <c r="A21" s="67">
        <v>1</v>
      </c>
      <c r="B21" s="21" t="s">
        <v>93</v>
      </c>
      <c r="C21" s="227" t="s">
        <v>181</v>
      </c>
      <c r="D21" s="21" t="s">
        <v>44</v>
      </c>
      <c r="E21" s="22">
        <v>2</v>
      </c>
      <c r="F21" s="23"/>
      <c r="G21" s="34"/>
      <c r="H21" s="35"/>
      <c r="I21" s="34"/>
      <c r="J21" s="34"/>
      <c r="K21" s="34"/>
      <c r="L21" s="34"/>
      <c r="M21" s="34"/>
      <c r="N21" s="34"/>
      <c r="O21" s="34"/>
      <c r="P21" s="36"/>
    </row>
    <row r="22" spans="1:16" s="68" customFormat="1">
      <c r="A22" s="67">
        <v>2</v>
      </c>
      <c r="B22" s="21"/>
      <c r="C22" s="19" t="s">
        <v>134</v>
      </c>
      <c r="D22" s="21" t="s">
        <v>54</v>
      </c>
      <c r="E22" s="22">
        <v>4</v>
      </c>
      <c r="F22" s="23"/>
      <c r="G22" s="34"/>
      <c r="H22" s="35"/>
      <c r="I22" s="34"/>
      <c r="J22" s="34"/>
      <c r="K22" s="34"/>
      <c r="L22" s="34"/>
      <c r="M22" s="34"/>
      <c r="N22" s="34"/>
      <c r="O22" s="34"/>
      <c r="P22" s="36"/>
    </row>
    <row r="23" spans="1:16" s="68" customFormat="1">
      <c r="A23" s="67">
        <v>3</v>
      </c>
      <c r="B23" s="21"/>
      <c r="C23" s="19" t="s">
        <v>135</v>
      </c>
      <c r="D23" s="21" t="s">
        <v>54</v>
      </c>
      <c r="E23" s="22">
        <v>4</v>
      </c>
      <c r="F23" s="23"/>
      <c r="G23" s="34"/>
      <c r="H23" s="35"/>
      <c r="I23" s="34"/>
      <c r="J23" s="34"/>
      <c r="K23" s="34"/>
      <c r="L23" s="34"/>
      <c r="M23" s="34"/>
      <c r="N23" s="34"/>
      <c r="O23" s="34"/>
      <c r="P23" s="36"/>
    </row>
    <row r="24" spans="1:16" s="68" customFormat="1">
      <c r="A24" s="67">
        <v>4</v>
      </c>
      <c r="B24" s="21"/>
      <c r="C24" s="19" t="s">
        <v>136</v>
      </c>
      <c r="D24" s="21" t="s">
        <v>53</v>
      </c>
      <c r="E24" s="22">
        <v>43.6</v>
      </c>
      <c r="F24" s="23"/>
      <c r="G24" s="34"/>
      <c r="H24" s="35"/>
      <c r="I24" s="34"/>
      <c r="J24" s="34"/>
      <c r="K24" s="34"/>
      <c r="L24" s="34"/>
      <c r="M24" s="34"/>
      <c r="N24" s="34"/>
      <c r="O24" s="34"/>
      <c r="P24" s="36"/>
    </row>
    <row r="25" spans="1:16" s="68" customFormat="1">
      <c r="A25" s="67">
        <v>5</v>
      </c>
      <c r="B25" s="21"/>
      <c r="C25" s="19" t="s">
        <v>137</v>
      </c>
      <c r="D25" s="21" t="s">
        <v>54</v>
      </c>
      <c r="E25" s="22">
        <v>6</v>
      </c>
      <c r="F25" s="23"/>
      <c r="G25" s="34"/>
      <c r="H25" s="35"/>
      <c r="I25" s="34"/>
      <c r="J25" s="34"/>
      <c r="K25" s="34"/>
      <c r="L25" s="34"/>
      <c r="M25" s="34"/>
      <c r="N25" s="34"/>
      <c r="O25" s="34"/>
      <c r="P25" s="36"/>
    </row>
    <row r="26" spans="1:16" s="68" customFormat="1">
      <c r="A26" s="67">
        <v>6</v>
      </c>
      <c r="B26" s="21"/>
      <c r="C26" s="19" t="s">
        <v>138</v>
      </c>
      <c r="D26" s="21" t="s">
        <v>31</v>
      </c>
      <c r="E26" s="22">
        <v>9.5</v>
      </c>
      <c r="F26" s="23"/>
      <c r="G26" s="34"/>
      <c r="H26" s="35"/>
      <c r="I26" s="34"/>
      <c r="J26" s="34"/>
      <c r="K26" s="34"/>
      <c r="L26" s="34"/>
      <c r="M26" s="34"/>
      <c r="N26" s="34"/>
      <c r="O26" s="34"/>
      <c r="P26" s="36"/>
    </row>
    <row r="27" spans="1:16" s="68" customFormat="1">
      <c r="A27" s="67">
        <v>7</v>
      </c>
      <c r="B27" s="21"/>
      <c r="C27" s="19" t="s">
        <v>413</v>
      </c>
      <c r="D27" s="21" t="s">
        <v>31</v>
      </c>
      <c r="E27" s="22">
        <v>7.5</v>
      </c>
      <c r="F27" s="23"/>
      <c r="G27" s="34"/>
      <c r="H27" s="35"/>
      <c r="I27" s="34"/>
      <c r="J27" s="34"/>
      <c r="K27" s="34"/>
      <c r="L27" s="34"/>
      <c r="M27" s="34"/>
      <c r="N27" s="34"/>
      <c r="O27" s="34"/>
      <c r="P27" s="36"/>
    </row>
    <row r="28" spans="1:16" s="68" customFormat="1">
      <c r="A28" s="67">
        <v>8</v>
      </c>
      <c r="B28" s="21"/>
      <c r="C28" s="19" t="s">
        <v>182</v>
      </c>
      <c r="D28" s="21" t="s">
        <v>53</v>
      </c>
      <c r="E28" s="22">
        <v>8.3000000000000007</v>
      </c>
      <c r="F28" s="23"/>
      <c r="G28" s="34"/>
      <c r="H28" s="35"/>
      <c r="I28" s="34"/>
      <c r="J28" s="34"/>
      <c r="K28" s="34"/>
      <c r="L28" s="34"/>
      <c r="M28" s="34"/>
      <c r="N28" s="34"/>
      <c r="O28" s="34"/>
      <c r="P28" s="36"/>
    </row>
    <row r="29" spans="1:16" s="68" customFormat="1">
      <c r="A29" s="67">
        <v>9</v>
      </c>
      <c r="B29" s="21"/>
      <c r="C29" s="19" t="s">
        <v>311</v>
      </c>
      <c r="D29" s="21" t="s">
        <v>53</v>
      </c>
      <c r="E29" s="22">
        <v>16.600000000000001</v>
      </c>
      <c r="F29" s="23"/>
      <c r="G29" s="34"/>
      <c r="H29" s="35"/>
      <c r="I29" s="34"/>
      <c r="J29" s="34"/>
      <c r="K29" s="34"/>
      <c r="L29" s="34"/>
      <c r="M29" s="34"/>
      <c r="N29" s="34"/>
      <c r="O29" s="34"/>
      <c r="P29" s="36"/>
    </row>
    <row r="30" spans="1:16" s="68" customFormat="1">
      <c r="A30" s="67">
        <v>10</v>
      </c>
      <c r="B30" s="21"/>
      <c r="C30" s="19" t="s">
        <v>139</v>
      </c>
      <c r="D30" s="21" t="s">
        <v>31</v>
      </c>
      <c r="E30" s="22">
        <v>1.5</v>
      </c>
      <c r="F30" s="23"/>
      <c r="G30" s="34"/>
      <c r="H30" s="35"/>
      <c r="I30" s="34"/>
      <c r="J30" s="34"/>
      <c r="K30" s="34"/>
      <c r="L30" s="34"/>
      <c r="M30" s="34"/>
      <c r="N30" s="34"/>
      <c r="O30" s="34"/>
      <c r="P30" s="36"/>
    </row>
    <row r="31" spans="1:16" s="68" customFormat="1">
      <c r="A31" s="67">
        <v>11</v>
      </c>
      <c r="B31" s="21"/>
      <c r="C31" s="19" t="s">
        <v>68</v>
      </c>
      <c r="D31" s="21" t="s">
        <v>44</v>
      </c>
      <c r="E31" s="22">
        <v>2</v>
      </c>
      <c r="F31" s="23"/>
      <c r="G31" s="34"/>
      <c r="H31" s="35"/>
      <c r="I31" s="34"/>
      <c r="J31" s="34"/>
      <c r="K31" s="34"/>
      <c r="L31" s="34"/>
      <c r="M31" s="34"/>
      <c r="N31" s="34"/>
      <c r="O31" s="34"/>
      <c r="P31" s="36"/>
    </row>
    <row r="32" spans="1:16" s="68" customFormat="1" ht="25.5">
      <c r="A32" s="67">
        <v>12</v>
      </c>
      <c r="B32" s="21" t="s">
        <v>116</v>
      </c>
      <c r="C32" s="382" t="s">
        <v>312</v>
      </c>
      <c r="D32" s="21" t="s">
        <v>44</v>
      </c>
      <c r="E32" s="22">
        <v>2</v>
      </c>
      <c r="F32" s="23"/>
      <c r="G32" s="34"/>
      <c r="H32" s="35"/>
      <c r="I32" s="34"/>
      <c r="J32" s="34"/>
      <c r="K32" s="34"/>
      <c r="L32" s="34"/>
      <c r="M32" s="34"/>
      <c r="N32" s="34"/>
      <c r="O32" s="34"/>
      <c r="P32" s="36"/>
    </row>
    <row r="33" spans="1:16">
      <c r="A33" s="100"/>
      <c r="C33" s="101" t="s">
        <v>197</v>
      </c>
      <c r="D33" s="102"/>
      <c r="E33" s="103"/>
      <c r="F33" s="51"/>
      <c r="G33" s="51"/>
      <c r="H33" s="51"/>
      <c r="I33" s="51"/>
      <c r="J33" s="51"/>
      <c r="K33" s="51"/>
      <c r="L33" s="51"/>
      <c r="M33" s="51"/>
      <c r="N33" s="51"/>
      <c r="O33" s="26"/>
      <c r="P33" s="27"/>
    </row>
    <row r="34" spans="1:16" s="68" customFormat="1" ht="38.25">
      <c r="A34" s="67">
        <v>1</v>
      </c>
      <c r="B34" s="21" t="s">
        <v>186</v>
      </c>
      <c r="C34" s="382" t="s">
        <v>185</v>
      </c>
      <c r="D34" s="21" t="s">
        <v>44</v>
      </c>
      <c r="E34" s="22">
        <v>6</v>
      </c>
      <c r="F34" s="23"/>
      <c r="G34" s="34"/>
      <c r="H34" s="35"/>
      <c r="I34" s="34"/>
      <c r="J34" s="34"/>
      <c r="K34" s="34"/>
      <c r="L34" s="34"/>
      <c r="M34" s="34"/>
      <c r="N34" s="34"/>
      <c r="O34" s="34"/>
      <c r="P34" s="36"/>
    </row>
    <row r="35" spans="1:16" s="68" customFormat="1" ht="51">
      <c r="A35" s="67">
        <v>2</v>
      </c>
      <c r="B35" s="21" t="s">
        <v>187</v>
      </c>
      <c r="C35" s="382" t="s">
        <v>313</v>
      </c>
      <c r="D35" s="21" t="s">
        <v>44</v>
      </c>
      <c r="E35" s="22">
        <v>18</v>
      </c>
      <c r="F35" s="23"/>
      <c r="G35" s="34"/>
      <c r="H35" s="35"/>
      <c r="I35" s="34"/>
      <c r="J35" s="34"/>
      <c r="K35" s="34"/>
      <c r="L35" s="34"/>
      <c r="M35" s="34"/>
      <c r="N35" s="34"/>
      <c r="O35" s="34"/>
      <c r="P35" s="36"/>
    </row>
    <row r="36" spans="1:16" s="68" customFormat="1" ht="38.25">
      <c r="A36" s="67">
        <v>3</v>
      </c>
      <c r="B36" s="21" t="s">
        <v>90</v>
      </c>
      <c r="C36" s="382" t="s">
        <v>188</v>
      </c>
      <c r="D36" s="21" t="s">
        <v>54</v>
      </c>
      <c r="E36" s="22">
        <v>216</v>
      </c>
      <c r="F36" s="23"/>
      <c r="G36" s="34"/>
      <c r="H36" s="35"/>
      <c r="I36" s="34"/>
      <c r="J36" s="34"/>
      <c r="K36" s="34"/>
      <c r="L36" s="34"/>
      <c r="M36" s="34"/>
      <c r="N36" s="34"/>
      <c r="O36" s="34"/>
      <c r="P36" s="36"/>
    </row>
    <row r="37" spans="1:16" s="68" customFormat="1" ht="25.5">
      <c r="A37" s="67">
        <v>4</v>
      </c>
      <c r="B37" s="21" t="s">
        <v>190</v>
      </c>
      <c r="C37" s="382" t="s">
        <v>189</v>
      </c>
      <c r="D37" s="21" t="s">
        <v>54</v>
      </c>
      <c r="E37" s="22">
        <v>18</v>
      </c>
      <c r="F37" s="23"/>
      <c r="G37" s="34"/>
      <c r="H37" s="35"/>
      <c r="I37" s="34"/>
      <c r="J37" s="34"/>
      <c r="K37" s="34"/>
      <c r="L37" s="34"/>
      <c r="M37" s="34"/>
      <c r="N37" s="34"/>
      <c r="O37" s="34"/>
      <c r="P37" s="36"/>
    </row>
    <row r="38" spans="1:16" s="68" customFormat="1">
      <c r="A38" s="67">
        <v>5</v>
      </c>
      <c r="B38" s="21" t="s">
        <v>84</v>
      </c>
      <c r="C38" s="382" t="s">
        <v>314</v>
      </c>
      <c r="D38" s="21" t="s">
        <v>54</v>
      </c>
      <c r="E38" s="22">
        <v>24</v>
      </c>
      <c r="F38" s="23"/>
      <c r="G38" s="34"/>
      <c r="H38" s="35"/>
      <c r="I38" s="34"/>
      <c r="J38" s="34"/>
      <c r="K38" s="34"/>
      <c r="L38" s="34"/>
      <c r="M38" s="34"/>
      <c r="N38" s="34"/>
      <c r="O38" s="34"/>
      <c r="P38" s="36"/>
    </row>
    <row r="39" spans="1:16" s="68" customFormat="1">
      <c r="A39" s="100"/>
      <c r="B39" s="56"/>
      <c r="C39" s="101" t="s">
        <v>194</v>
      </c>
      <c r="D39" s="102"/>
      <c r="E39" s="103"/>
      <c r="F39" s="23"/>
      <c r="G39" s="34"/>
      <c r="H39" s="35"/>
      <c r="I39" s="34"/>
      <c r="J39" s="34"/>
      <c r="K39" s="34"/>
      <c r="L39" s="34"/>
      <c r="M39" s="34"/>
      <c r="N39" s="34"/>
      <c r="O39" s="34"/>
      <c r="P39" s="36"/>
    </row>
    <row r="40" spans="1:16" s="68" customFormat="1" ht="25.5">
      <c r="A40" s="67">
        <v>1</v>
      </c>
      <c r="B40" s="21" t="s">
        <v>93</v>
      </c>
      <c r="C40" s="382" t="s">
        <v>191</v>
      </c>
      <c r="D40" s="21" t="s">
        <v>54</v>
      </c>
      <c r="E40" s="22">
        <v>71</v>
      </c>
      <c r="F40" s="23"/>
      <c r="G40" s="34"/>
      <c r="H40" s="35"/>
      <c r="I40" s="34"/>
      <c r="J40" s="34"/>
      <c r="K40" s="34"/>
      <c r="L40" s="34"/>
      <c r="M40" s="34"/>
      <c r="N40" s="34"/>
      <c r="O40" s="34"/>
      <c r="P40" s="36"/>
    </row>
    <row r="41" spans="1:16" s="68" customFormat="1">
      <c r="A41" s="67">
        <v>2</v>
      </c>
      <c r="B41" s="21" t="s">
        <v>93</v>
      </c>
      <c r="C41" s="382" t="s">
        <v>192</v>
      </c>
      <c r="D41" s="21" t="s">
        <v>53</v>
      </c>
      <c r="E41" s="22">
        <v>217.7</v>
      </c>
      <c r="F41" s="23"/>
      <c r="G41" s="34"/>
      <c r="H41" s="35"/>
      <c r="I41" s="34"/>
      <c r="J41" s="34"/>
      <c r="K41" s="34"/>
      <c r="L41" s="34"/>
      <c r="M41" s="34"/>
      <c r="N41" s="34"/>
      <c r="O41" s="34"/>
      <c r="P41" s="36"/>
    </row>
    <row r="42" spans="1:16" ht="25.5">
      <c r="A42" s="67">
        <v>3</v>
      </c>
      <c r="B42" s="21"/>
      <c r="C42" s="19" t="s">
        <v>315</v>
      </c>
      <c r="D42" s="21" t="s">
        <v>53</v>
      </c>
      <c r="E42" s="22">
        <v>94.3</v>
      </c>
      <c r="F42" s="51"/>
      <c r="G42" s="51"/>
      <c r="H42" s="51"/>
      <c r="I42" s="51"/>
      <c r="J42" s="51"/>
      <c r="K42" s="51"/>
      <c r="L42" s="51"/>
      <c r="M42" s="51"/>
      <c r="N42" s="51"/>
      <c r="O42" s="26"/>
      <c r="P42" s="27"/>
    </row>
    <row r="43" spans="1:16" s="68" customFormat="1">
      <c r="A43" s="67">
        <v>4</v>
      </c>
      <c r="B43" s="21"/>
      <c r="C43" s="19" t="s">
        <v>193</v>
      </c>
      <c r="D43" s="21" t="s">
        <v>53</v>
      </c>
      <c r="E43" s="22">
        <v>217.7</v>
      </c>
      <c r="F43" s="23"/>
      <c r="G43" s="34"/>
      <c r="H43" s="35"/>
      <c r="I43" s="34"/>
      <c r="J43" s="34"/>
      <c r="K43" s="34"/>
      <c r="L43" s="34"/>
      <c r="M43" s="34"/>
      <c r="N43" s="34"/>
      <c r="O43" s="34"/>
      <c r="P43" s="36"/>
    </row>
    <row r="44" spans="1:16" s="68" customFormat="1">
      <c r="A44" s="67">
        <v>5</v>
      </c>
      <c r="B44" s="21"/>
      <c r="C44" s="19" t="s">
        <v>195</v>
      </c>
      <c r="D44" s="21" t="s">
        <v>53</v>
      </c>
      <c r="E44" s="22">
        <v>435.4</v>
      </c>
      <c r="F44" s="23"/>
      <c r="G44" s="34"/>
      <c r="H44" s="35"/>
      <c r="I44" s="34"/>
      <c r="J44" s="34"/>
      <c r="K44" s="34"/>
      <c r="L44" s="34"/>
      <c r="M44" s="34"/>
      <c r="N44" s="34"/>
      <c r="O44" s="34"/>
      <c r="P44" s="36"/>
    </row>
    <row r="45" spans="1:16" s="68" customFormat="1">
      <c r="A45" s="67">
        <v>6</v>
      </c>
      <c r="B45" s="21"/>
      <c r="C45" s="19" t="s">
        <v>196</v>
      </c>
      <c r="D45" s="21" t="s">
        <v>53</v>
      </c>
      <c r="E45" s="22">
        <v>217.7</v>
      </c>
      <c r="F45" s="23"/>
      <c r="G45" s="34"/>
      <c r="H45" s="35"/>
      <c r="I45" s="34"/>
      <c r="J45" s="34"/>
      <c r="K45" s="34"/>
      <c r="L45" s="34"/>
      <c r="M45" s="34"/>
      <c r="N45" s="34"/>
      <c r="O45" s="34"/>
      <c r="P45" s="36"/>
    </row>
    <row r="46" spans="1:16" s="68" customFormat="1">
      <c r="A46" s="67">
        <v>7</v>
      </c>
      <c r="B46" s="21"/>
      <c r="C46" s="19" t="s">
        <v>117</v>
      </c>
      <c r="D46" s="21" t="s">
        <v>31</v>
      </c>
      <c r="E46" s="22">
        <v>65.3</v>
      </c>
      <c r="F46" s="23"/>
      <c r="G46" s="34"/>
      <c r="H46" s="35"/>
      <c r="I46" s="34"/>
      <c r="J46" s="34"/>
      <c r="K46" s="34"/>
      <c r="L46" s="34"/>
      <c r="M46" s="34"/>
      <c r="N46" s="34"/>
      <c r="O46" s="34"/>
      <c r="P46" s="36"/>
    </row>
    <row r="47" spans="1:16" s="68" customFormat="1">
      <c r="A47" s="67">
        <v>8</v>
      </c>
      <c r="B47" s="21"/>
      <c r="C47" s="19" t="s">
        <v>85</v>
      </c>
      <c r="D47" s="21" t="s">
        <v>53</v>
      </c>
      <c r="E47" s="25">
        <f>E41</f>
        <v>217.7</v>
      </c>
      <c r="F47" s="23"/>
      <c r="G47" s="34"/>
      <c r="H47" s="35"/>
      <c r="I47" s="34"/>
      <c r="J47" s="34"/>
      <c r="K47" s="34"/>
      <c r="L47" s="34"/>
      <c r="M47" s="34"/>
      <c r="N47" s="34"/>
      <c r="O47" s="34"/>
      <c r="P47" s="36"/>
    </row>
    <row r="48" spans="1:16" s="68" customFormat="1">
      <c r="A48" s="67">
        <v>9</v>
      </c>
      <c r="B48" s="21" t="s">
        <v>72</v>
      </c>
      <c r="C48" s="382" t="s">
        <v>297</v>
      </c>
      <c r="D48" s="21" t="s">
        <v>31</v>
      </c>
      <c r="E48" s="22">
        <v>100.1</v>
      </c>
      <c r="F48" s="23"/>
      <c r="G48" s="34"/>
      <c r="H48" s="35"/>
      <c r="I48" s="34"/>
      <c r="J48" s="34"/>
      <c r="K48" s="34"/>
      <c r="L48" s="34"/>
      <c r="M48" s="34"/>
      <c r="N48" s="34"/>
      <c r="O48" s="34"/>
      <c r="P48" s="36"/>
    </row>
    <row r="49" spans="1:16" s="68" customFormat="1">
      <c r="A49" s="67">
        <v>10</v>
      </c>
      <c r="B49" s="21"/>
      <c r="C49" s="19" t="s">
        <v>296</v>
      </c>
      <c r="D49" s="21" t="s">
        <v>75</v>
      </c>
      <c r="E49" s="22">
        <f>E48*5</f>
        <v>500.5</v>
      </c>
      <c r="F49" s="23"/>
      <c r="G49" s="34"/>
      <c r="H49" s="35"/>
      <c r="I49" s="34"/>
      <c r="J49" s="34"/>
      <c r="K49" s="34"/>
      <c r="L49" s="34"/>
      <c r="M49" s="34"/>
      <c r="N49" s="34"/>
      <c r="O49" s="34"/>
      <c r="P49" s="36"/>
    </row>
    <row r="50" spans="1:16" s="68" customFormat="1">
      <c r="A50" s="67">
        <v>11</v>
      </c>
      <c r="B50" s="21"/>
      <c r="C50" s="19" t="s">
        <v>298</v>
      </c>
      <c r="D50" s="21" t="s">
        <v>54</v>
      </c>
      <c r="E50" s="22">
        <f>ROUND(E48*5.5,0)</f>
        <v>551</v>
      </c>
      <c r="F50" s="23"/>
      <c r="G50" s="34"/>
      <c r="H50" s="35"/>
      <c r="I50" s="34"/>
      <c r="J50" s="34"/>
      <c r="K50" s="34"/>
      <c r="L50" s="34"/>
      <c r="M50" s="34"/>
      <c r="N50" s="34"/>
      <c r="O50" s="34"/>
      <c r="P50" s="36"/>
    </row>
    <row r="51" spans="1:16" s="24" customFormat="1" ht="25.5">
      <c r="A51" s="67">
        <v>12</v>
      </c>
      <c r="B51" s="21"/>
      <c r="C51" s="19" t="s">
        <v>408</v>
      </c>
      <c r="D51" s="21" t="s">
        <v>31</v>
      </c>
      <c r="E51" s="22">
        <f>E48*1.02</f>
        <v>102.10199999999999</v>
      </c>
      <c r="F51" s="23"/>
      <c r="G51" s="9"/>
      <c r="H51" s="8"/>
      <c r="I51" s="9"/>
      <c r="J51" s="9"/>
      <c r="K51" s="9"/>
      <c r="L51" s="9"/>
      <c r="M51" s="9"/>
      <c r="N51" s="9"/>
      <c r="O51" s="9"/>
      <c r="P51" s="10"/>
    </row>
    <row r="52" spans="1:16" s="24" customFormat="1">
      <c r="A52" s="67">
        <v>13</v>
      </c>
      <c r="B52" s="21" t="s">
        <v>72</v>
      </c>
      <c r="C52" s="382" t="s">
        <v>76</v>
      </c>
      <c r="D52" s="21" t="s">
        <v>31</v>
      </c>
      <c r="E52" s="22">
        <v>130.6</v>
      </c>
      <c r="F52" s="23"/>
      <c r="G52" s="9"/>
      <c r="H52" s="8"/>
      <c r="I52" s="9"/>
      <c r="J52" s="9"/>
      <c r="K52" s="9"/>
      <c r="L52" s="9"/>
      <c r="M52" s="9"/>
      <c r="N52" s="9"/>
      <c r="O52" s="9"/>
      <c r="P52" s="10"/>
    </row>
    <row r="53" spans="1:16" s="24" customFormat="1">
      <c r="A53" s="67">
        <v>14</v>
      </c>
      <c r="B53" s="21"/>
      <c r="C53" s="19" t="s">
        <v>295</v>
      </c>
      <c r="D53" s="21" t="s">
        <v>73</v>
      </c>
      <c r="E53" s="22">
        <f>E52*0.12</f>
        <v>15.671999999999999</v>
      </c>
      <c r="F53" s="23"/>
      <c r="G53" s="9"/>
      <c r="H53" s="8"/>
      <c r="I53" s="9"/>
      <c r="J53" s="9"/>
      <c r="K53" s="9"/>
      <c r="L53" s="9"/>
      <c r="M53" s="9"/>
      <c r="N53" s="9"/>
      <c r="O53" s="9"/>
      <c r="P53" s="10"/>
    </row>
    <row r="54" spans="1:16" s="24" customFormat="1">
      <c r="A54" s="67">
        <v>15</v>
      </c>
      <c r="B54" s="21"/>
      <c r="C54" s="19" t="s">
        <v>296</v>
      </c>
      <c r="D54" s="21" t="s">
        <v>75</v>
      </c>
      <c r="E54" s="22">
        <f>E52*4.5</f>
        <v>587.69999999999993</v>
      </c>
      <c r="F54" s="23"/>
      <c r="G54" s="9"/>
      <c r="H54" s="8"/>
      <c r="I54" s="9"/>
      <c r="J54" s="9"/>
      <c r="K54" s="9"/>
      <c r="L54" s="9"/>
      <c r="M54" s="9"/>
      <c r="N54" s="9"/>
      <c r="O54" s="9"/>
      <c r="P54" s="10"/>
    </row>
    <row r="55" spans="1:16" s="24" customFormat="1">
      <c r="A55" s="67">
        <v>16</v>
      </c>
      <c r="B55" s="21"/>
      <c r="C55" s="19" t="s">
        <v>302</v>
      </c>
      <c r="D55" s="21" t="s">
        <v>31</v>
      </c>
      <c r="E55" s="22">
        <f>E52*1.2</f>
        <v>156.72</v>
      </c>
      <c r="F55" s="23"/>
      <c r="G55" s="9"/>
      <c r="H55" s="8"/>
      <c r="I55" s="9"/>
      <c r="J55" s="9"/>
      <c r="K55" s="9"/>
      <c r="L55" s="9"/>
      <c r="M55" s="9"/>
      <c r="N55" s="9"/>
      <c r="O55" s="9"/>
      <c r="P55" s="10"/>
    </row>
    <row r="56" spans="1:16" s="24" customFormat="1">
      <c r="A56" s="274">
        <v>17</v>
      </c>
      <c r="B56" s="271"/>
      <c r="C56" s="19" t="s">
        <v>77</v>
      </c>
      <c r="D56" s="271" t="s">
        <v>53</v>
      </c>
      <c r="E56" s="273">
        <v>217.8</v>
      </c>
      <c r="F56" s="23"/>
      <c r="G56" s="9"/>
      <c r="H56" s="8"/>
      <c r="I56" s="9"/>
      <c r="J56" s="9"/>
      <c r="K56" s="9"/>
      <c r="L56" s="9"/>
      <c r="M56" s="9"/>
      <c r="N56" s="9"/>
      <c r="O56" s="9"/>
      <c r="P56" s="10"/>
    </row>
    <row r="57" spans="1:16" s="24" customFormat="1">
      <c r="A57" s="67">
        <v>18</v>
      </c>
      <c r="B57" s="21" t="s">
        <v>72</v>
      </c>
      <c r="C57" s="382" t="s">
        <v>78</v>
      </c>
      <c r="D57" s="21" t="s">
        <v>31</v>
      </c>
      <c r="E57" s="22">
        <f>E52</f>
        <v>130.6</v>
      </c>
      <c r="F57" s="23"/>
      <c r="G57" s="9"/>
      <c r="H57" s="8"/>
      <c r="I57" s="9"/>
      <c r="J57" s="9"/>
      <c r="K57" s="9"/>
      <c r="L57" s="9"/>
      <c r="M57" s="9"/>
      <c r="N57" s="9"/>
      <c r="O57" s="9"/>
      <c r="P57" s="10"/>
    </row>
    <row r="58" spans="1:16" s="24" customFormat="1">
      <c r="A58" s="67">
        <v>19</v>
      </c>
      <c r="B58" s="21"/>
      <c r="C58" s="19" t="s">
        <v>295</v>
      </c>
      <c r="D58" s="21" t="s">
        <v>73</v>
      </c>
      <c r="E58" s="22">
        <f>E57*0.12</f>
        <v>15.671999999999999</v>
      </c>
      <c r="F58" s="23"/>
      <c r="G58" s="9"/>
      <c r="H58" s="8"/>
      <c r="I58" s="9"/>
      <c r="J58" s="9"/>
      <c r="K58" s="9"/>
      <c r="L58" s="9"/>
      <c r="M58" s="9"/>
      <c r="N58" s="9"/>
      <c r="O58" s="9"/>
      <c r="P58" s="10"/>
    </row>
    <row r="59" spans="1:16" s="24" customFormat="1" ht="25.5">
      <c r="A59" s="67">
        <v>20</v>
      </c>
      <c r="B59" s="21"/>
      <c r="C59" s="19" t="s">
        <v>303</v>
      </c>
      <c r="D59" s="21" t="s">
        <v>75</v>
      </c>
      <c r="E59" s="22">
        <f>E57*3</f>
        <v>391.79999999999995</v>
      </c>
      <c r="F59" s="23"/>
      <c r="G59" s="9"/>
      <c r="H59" s="8"/>
      <c r="I59" s="9"/>
      <c r="J59" s="9"/>
      <c r="K59" s="9"/>
      <c r="L59" s="9"/>
      <c r="M59" s="9"/>
      <c r="N59" s="9"/>
      <c r="O59" s="9"/>
      <c r="P59" s="10"/>
    </row>
    <row r="60" spans="1:16" s="24" customFormat="1" ht="12.75" customHeight="1">
      <c r="A60" s="100"/>
      <c r="B60" s="56"/>
      <c r="C60" s="101" t="s">
        <v>198</v>
      </c>
      <c r="D60" s="102"/>
      <c r="E60" s="103"/>
      <c r="F60" s="23"/>
      <c r="G60" s="9"/>
      <c r="H60" s="8"/>
      <c r="I60" s="9"/>
      <c r="J60" s="9"/>
      <c r="K60" s="9"/>
      <c r="L60" s="9"/>
      <c r="M60" s="9"/>
      <c r="N60" s="9"/>
      <c r="O60" s="9"/>
      <c r="P60" s="10"/>
    </row>
    <row r="61" spans="1:16" s="24" customFormat="1">
      <c r="A61" s="274">
        <v>1</v>
      </c>
      <c r="B61" s="271" t="s">
        <v>65</v>
      </c>
      <c r="C61" s="382" t="s">
        <v>199</v>
      </c>
      <c r="D61" s="271" t="s">
        <v>31</v>
      </c>
      <c r="E61" s="273">
        <v>1083.4000000000001</v>
      </c>
      <c r="F61" s="23"/>
      <c r="G61" s="9"/>
      <c r="H61" s="8"/>
      <c r="I61" s="9"/>
      <c r="J61" s="9"/>
      <c r="K61" s="9"/>
      <c r="L61" s="9"/>
      <c r="M61" s="9"/>
      <c r="N61" s="9"/>
      <c r="O61" s="9"/>
      <c r="P61" s="10"/>
    </row>
    <row r="62" spans="1:16" s="24" customFormat="1">
      <c r="A62" s="67">
        <v>2</v>
      </c>
      <c r="B62" s="21"/>
      <c r="C62" s="19" t="s">
        <v>200</v>
      </c>
      <c r="D62" s="21" t="s">
        <v>52</v>
      </c>
      <c r="E62" s="22">
        <f>E61*0.025*1.1</f>
        <v>29.793500000000009</v>
      </c>
      <c r="F62" s="23"/>
      <c r="G62" s="9"/>
      <c r="H62" s="8"/>
      <c r="I62" s="9"/>
      <c r="J62" s="9"/>
      <c r="K62" s="9"/>
      <c r="L62" s="9"/>
      <c r="M62" s="9"/>
      <c r="N62" s="9"/>
      <c r="O62" s="9"/>
      <c r="P62" s="10"/>
    </row>
    <row r="63" spans="1:16">
      <c r="A63" s="67">
        <v>3</v>
      </c>
      <c r="B63" s="21" t="s">
        <v>65</v>
      </c>
      <c r="C63" s="382" t="s">
        <v>201</v>
      </c>
      <c r="D63" s="21" t="s">
        <v>31</v>
      </c>
      <c r="E63" s="22">
        <f>E61</f>
        <v>1083.4000000000001</v>
      </c>
      <c r="F63" s="51"/>
      <c r="G63" s="51"/>
      <c r="H63" s="51"/>
      <c r="I63" s="51"/>
      <c r="J63" s="51"/>
      <c r="K63" s="51"/>
      <c r="L63" s="51"/>
      <c r="M63" s="51"/>
      <c r="N63" s="51"/>
      <c r="O63" s="26"/>
      <c r="P63" s="27"/>
    </row>
    <row r="64" spans="1:16" s="68" customFormat="1">
      <c r="A64" s="67">
        <v>4</v>
      </c>
      <c r="B64" s="21"/>
      <c r="C64" s="19" t="s">
        <v>410</v>
      </c>
      <c r="D64" s="21" t="s">
        <v>31</v>
      </c>
      <c r="E64" s="22">
        <f>E63*1.02</f>
        <v>1105.0680000000002</v>
      </c>
      <c r="F64" s="23"/>
      <c r="G64" s="34"/>
      <c r="H64" s="35"/>
      <c r="I64" s="34"/>
      <c r="J64" s="34"/>
      <c r="K64" s="34"/>
      <c r="L64" s="34"/>
      <c r="M64" s="34"/>
      <c r="N64" s="34"/>
      <c r="O64" s="34"/>
      <c r="P64" s="36"/>
    </row>
    <row r="65" spans="1:16" s="68" customFormat="1">
      <c r="A65" s="67">
        <v>5</v>
      </c>
      <c r="B65" s="21"/>
      <c r="C65" s="19" t="s">
        <v>411</v>
      </c>
      <c r="D65" s="21" t="s">
        <v>31</v>
      </c>
      <c r="E65" s="22">
        <f>E64</f>
        <v>1105.0680000000002</v>
      </c>
      <c r="F65" s="23"/>
      <c r="G65" s="34"/>
      <c r="H65" s="35"/>
      <c r="I65" s="34"/>
      <c r="J65" s="34"/>
      <c r="K65" s="34"/>
      <c r="L65" s="34"/>
      <c r="M65" s="34"/>
      <c r="N65" s="34"/>
      <c r="O65" s="34"/>
      <c r="P65" s="36"/>
    </row>
    <row r="66" spans="1:16" s="68" customFormat="1">
      <c r="A66" s="67">
        <v>6</v>
      </c>
      <c r="B66" s="21"/>
      <c r="C66" s="19" t="s">
        <v>412</v>
      </c>
      <c r="D66" s="21" t="s">
        <v>31</v>
      </c>
      <c r="E66" s="22">
        <f>E64</f>
        <v>1105.0680000000002</v>
      </c>
      <c r="F66" s="23"/>
      <c r="G66" s="34"/>
      <c r="H66" s="35"/>
      <c r="I66" s="34"/>
      <c r="J66" s="34"/>
      <c r="K66" s="34"/>
      <c r="L66" s="34"/>
      <c r="M66" s="34"/>
      <c r="N66" s="34"/>
      <c r="O66" s="34"/>
      <c r="P66" s="36"/>
    </row>
    <row r="67" spans="1:16" s="68" customFormat="1">
      <c r="A67" s="67">
        <v>7</v>
      </c>
      <c r="B67" s="21"/>
      <c r="C67" s="19" t="s">
        <v>68</v>
      </c>
      <c r="D67" s="21" t="s">
        <v>31</v>
      </c>
      <c r="E67" s="22">
        <f>E63</f>
        <v>1083.4000000000001</v>
      </c>
      <c r="F67" s="23"/>
      <c r="G67" s="34"/>
      <c r="H67" s="35"/>
      <c r="I67" s="34"/>
      <c r="J67" s="34"/>
      <c r="K67" s="34"/>
      <c r="L67" s="34"/>
      <c r="M67" s="34"/>
      <c r="N67" s="34"/>
      <c r="O67" s="34"/>
      <c r="P67" s="36"/>
    </row>
    <row r="68" spans="1:16" s="68" customFormat="1">
      <c r="A68" s="67">
        <v>8</v>
      </c>
      <c r="B68" s="21" t="s">
        <v>93</v>
      </c>
      <c r="C68" s="382" t="s">
        <v>202</v>
      </c>
      <c r="D68" s="21" t="s">
        <v>31</v>
      </c>
      <c r="E68" s="25">
        <f>1177.7</f>
        <v>1177.7</v>
      </c>
      <c r="F68" s="23"/>
      <c r="G68" s="34"/>
      <c r="H68" s="35"/>
      <c r="I68" s="34"/>
      <c r="J68" s="34"/>
      <c r="K68" s="34"/>
      <c r="L68" s="34"/>
      <c r="M68" s="34"/>
      <c r="N68" s="34"/>
      <c r="O68" s="34"/>
      <c r="P68" s="36"/>
    </row>
    <row r="69" spans="1:16" s="68" customFormat="1">
      <c r="A69" s="67">
        <v>9</v>
      </c>
      <c r="B69" s="21"/>
      <c r="C69" s="19" t="s">
        <v>316</v>
      </c>
      <c r="D69" s="21" t="s">
        <v>31</v>
      </c>
      <c r="E69" s="22">
        <f>E68*1.02</f>
        <v>1201.2540000000001</v>
      </c>
      <c r="F69" s="23"/>
      <c r="G69" s="34"/>
      <c r="H69" s="35"/>
      <c r="I69" s="34"/>
      <c r="J69" s="34"/>
      <c r="K69" s="34"/>
      <c r="L69" s="34"/>
      <c r="M69" s="34"/>
      <c r="N69" s="34"/>
      <c r="O69" s="34"/>
      <c r="P69" s="36"/>
    </row>
    <row r="70" spans="1:16" s="68" customFormat="1">
      <c r="A70" s="67">
        <v>10</v>
      </c>
      <c r="B70" s="21"/>
      <c r="C70" s="19" t="s">
        <v>317</v>
      </c>
      <c r="D70" s="21" t="s">
        <v>31</v>
      </c>
      <c r="E70" s="22">
        <f>E69</f>
        <v>1201.2540000000001</v>
      </c>
      <c r="F70" s="23"/>
      <c r="G70" s="34"/>
      <c r="H70" s="35"/>
      <c r="I70" s="34"/>
      <c r="J70" s="34"/>
      <c r="K70" s="34"/>
      <c r="L70" s="34"/>
      <c r="M70" s="34"/>
      <c r="N70" s="34"/>
      <c r="O70" s="34"/>
      <c r="P70" s="36"/>
    </row>
    <row r="71" spans="1:16" s="68" customFormat="1">
      <c r="A71" s="67">
        <v>11</v>
      </c>
      <c r="B71" s="21"/>
      <c r="C71" s="19" t="s">
        <v>68</v>
      </c>
      <c r="D71" s="21" t="s">
        <v>31</v>
      </c>
      <c r="E71" s="22">
        <f>E68</f>
        <v>1177.7</v>
      </c>
      <c r="F71" s="23"/>
      <c r="G71" s="34"/>
      <c r="H71" s="35"/>
      <c r="I71" s="34"/>
      <c r="J71" s="34"/>
      <c r="K71" s="34"/>
      <c r="L71" s="34"/>
      <c r="M71" s="34"/>
      <c r="N71" s="34"/>
      <c r="O71" s="34"/>
      <c r="P71" s="36"/>
    </row>
    <row r="72" spans="1:16" s="68" customFormat="1">
      <c r="A72" s="100"/>
      <c r="B72" s="56"/>
      <c r="C72" s="101" t="s">
        <v>203</v>
      </c>
      <c r="D72" s="102"/>
      <c r="E72" s="103"/>
      <c r="F72" s="23"/>
      <c r="G72" s="34"/>
      <c r="H72" s="35"/>
      <c r="I72" s="34"/>
      <c r="J72" s="34"/>
      <c r="K72" s="34"/>
      <c r="L72" s="34"/>
      <c r="M72" s="34"/>
      <c r="N72" s="34"/>
      <c r="O72" s="34"/>
      <c r="P72" s="36"/>
    </row>
    <row r="73" spans="1:16" s="68" customFormat="1" ht="25.5">
      <c r="A73" s="67">
        <v>1</v>
      </c>
      <c r="B73" s="21" t="s">
        <v>72</v>
      </c>
      <c r="C73" s="382" t="s">
        <v>318</v>
      </c>
      <c r="D73" s="21" t="s">
        <v>44</v>
      </c>
      <c r="E73" s="22">
        <v>6</v>
      </c>
      <c r="F73" s="23"/>
      <c r="G73" s="34"/>
      <c r="H73" s="35"/>
      <c r="I73" s="34"/>
      <c r="J73" s="34"/>
      <c r="K73" s="34"/>
      <c r="L73" s="34"/>
      <c r="M73" s="34"/>
      <c r="N73" s="34"/>
      <c r="O73" s="34"/>
      <c r="P73" s="36"/>
    </row>
    <row r="74" spans="1:16" s="68" customFormat="1" ht="25.5">
      <c r="A74" s="67">
        <v>2</v>
      </c>
      <c r="B74" s="21" t="s">
        <v>65</v>
      </c>
      <c r="C74" s="301" t="s">
        <v>319</v>
      </c>
      <c r="D74" s="21" t="s">
        <v>31</v>
      </c>
      <c r="E74" s="22">
        <v>33.9</v>
      </c>
      <c r="F74" s="23"/>
      <c r="G74" s="34"/>
      <c r="H74" s="35"/>
      <c r="I74" s="34"/>
      <c r="J74" s="34"/>
      <c r="K74" s="34"/>
      <c r="L74" s="34"/>
      <c r="M74" s="34"/>
      <c r="N74" s="34"/>
      <c r="O74" s="34"/>
      <c r="P74" s="36"/>
    </row>
    <row r="75" spans="1:16">
      <c r="A75" s="67">
        <v>3</v>
      </c>
      <c r="B75" s="21" t="s">
        <v>93</v>
      </c>
      <c r="C75" s="382" t="s">
        <v>320</v>
      </c>
      <c r="D75" s="21" t="s">
        <v>31</v>
      </c>
      <c r="E75" s="22">
        <f>33.9*1.02</f>
        <v>34.577999999999996</v>
      </c>
      <c r="F75" s="51"/>
      <c r="G75" s="51"/>
      <c r="H75" s="51"/>
      <c r="I75" s="51"/>
      <c r="J75" s="51"/>
      <c r="K75" s="51"/>
      <c r="L75" s="51"/>
      <c r="M75" s="51"/>
      <c r="N75" s="51"/>
      <c r="O75" s="26"/>
      <c r="P75" s="27"/>
    </row>
    <row r="76" spans="1:16" s="68" customFormat="1">
      <c r="A76" s="67">
        <v>4</v>
      </c>
      <c r="B76" s="21" t="s">
        <v>84</v>
      </c>
      <c r="C76" s="382" t="s">
        <v>113</v>
      </c>
      <c r="D76" s="21" t="s">
        <v>53</v>
      </c>
      <c r="E76" s="22">
        <f>20.4*1.02</f>
        <v>20.808</v>
      </c>
      <c r="F76" s="23"/>
      <c r="G76" s="34"/>
      <c r="H76" s="35"/>
      <c r="I76" s="34"/>
      <c r="J76" s="34"/>
      <c r="K76" s="34"/>
      <c r="L76" s="34"/>
      <c r="M76" s="34"/>
      <c r="N76" s="34"/>
      <c r="O76" s="34"/>
      <c r="P76" s="36"/>
    </row>
    <row r="77" spans="1:16" s="68" customFormat="1">
      <c r="A77" s="67">
        <v>5</v>
      </c>
      <c r="B77" s="21" t="s">
        <v>84</v>
      </c>
      <c r="C77" s="382" t="s">
        <v>123</v>
      </c>
      <c r="D77" s="21" t="s">
        <v>53</v>
      </c>
      <c r="E77" s="22">
        <f>20.4*1.02</f>
        <v>20.808</v>
      </c>
      <c r="F77" s="23"/>
      <c r="G77" s="34"/>
      <c r="H77" s="35"/>
      <c r="I77" s="34"/>
      <c r="J77" s="34"/>
      <c r="K77" s="34"/>
      <c r="L77" s="34"/>
      <c r="M77" s="34"/>
      <c r="N77" s="34"/>
      <c r="O77" s="34"/>
      <c r="P77" s="36"/>
    </row>
    <row r="78" spans="1:16" s="68" customFormat="1">
      <c r="A78" s="67">
        <v>6</v>
      </c>
      <c r="B78" s="21" t="s">
        <v>93</v>
      </c>
      <c r="C78" s="382" t="s">
        <v>121</v>
      </c>
      <c r="D78" s="21" t="s">
        <v>53</v>
      </c>
      <c r="E78" s="22">
        <f>21*1.02</f>
        <v>21.42</v>
      </c>
      <c r="F78" s="23"/>
      <c r="G78" s="34"/>
      <c r="H78" s="35"/>
      <c r="I78" s="34"/>
      <c r="J78" s="34"/>
      <c r="K78" s="34"/>
      <c r="L78" s="34"/>
      <c r="M78" s="34"/>
      <c r="N78" s="34"/>
      <c r="O78" s="34"/>
      <c r="P78" s="36"/>
    </row>
    <row r="79" spans="1:16" s="68" customFormat="1">
      <c r="A79" s="67">
        <v>7</v>
      </c>
      <c r="B79" s="21"/>
      <c r="C79" s="19" t="s">
        <v>183</v>
      </c>
      <c r="D79" s="21" t="s">
        <v>54</v>
      </c>
      <c r="E79" s="22">
        <v>30</v>
      </c>
      <c r="F79" s="23"/>
      <c r="G79" s="34"/>
      <c r="H79" s="35"/>
      <c r="I79" s="34"/>
      <c r="J79" s="34"/>
      <c r="K79" s="34"/>
      <c r="L79" s="34"/>
      <c r="M79" s="34"/>
      <c r="N79" s="34"/>
      <c r="O79" s="34"/>
      <c r="P79" s="36"/>
    </row>
    <row r="80" spans="1:16" s="68" customFormat="1">
      <c r="A80" s="67">
        <v>8</v>
      </c>
      <c r="B80" s="21" t="s">
        <v>93</v>
      </c>
      <c r="C80" s="382" t="s">
        <v>122</v>
      </c>
      <c r="D80" s="21" t="s">
        <v>53</v>
      </c>
      <c r="E80" s="22">
        <f>16.1*1.02</f>
        <v>16.422000000000001</v>
      </c>
      <c r="F80" s="23"/>
      <c r="G80" s="34"/>
      <c r="H80" s="35"/>
      <c r="I80" s="34"/>
      <c r="J80" s="34"/>
      <c r="K80" s="34"/>
      <c r="L80" s="34"/>
      <c r="M80" s="34"/>
      <c r="N80" s="34"/>
      <c r="O80" s="34"/>
      <c r="P80" s="36"/>
    </row>
    <row r="81" spans="1:16" s="68" customFormat="1" ht="13.5" thickBot="1">
      <c r="A81" s="67">
        <v>9</v>
      </c>
      <c r="B81" s="21" t="s">
        <v>84</v>
      </c>
      <c r="C81" s="227" t="s">
        <v>321</v>
      </c>
      <c r="D81" s="21" t="s">
        <v>53</v>
      </c>
      <c r="E81" s="22">
        <f>E76</f>
        <v>20.808</v>
      </c>
      <c r="F81" s="23"/>
      <c r="G81" s="34"/>
      <c r="H81" s="35"/>
      <c r="I81" s="34"/>
      <c r="J81" s="34"/>
      <c r="K81" s="34"/>
      <c r="L81" s="34"/>
      <c r="M81" s="34"/>
      <c r="N81" s="34"/>
      <c r="O81" s="34"/>
      <c r="P81" s="36"/>
    </row>
    <row r="82" spans="1:16" ht="16.5" customHeight="1">
      <c r="A82" s="69"/>
      <c r="B82" s="45"/>
      <c r="C82" s="449" t="s">
        <v>4</v>
      </c>
      <c r="D82" s="450"/>
      <c r="E82" s="450"/>
      <c r="F82" s="450"/>
      <c r="G82" s="450"/>
      <c r="H82" s="450"/>
      <c r="I82" s="450"/>
      <c r="J82" s="450"/>
      <c r="K82" s="451"/>
      <c r="L82" s="48"/>
      <c r="M82" s="48"/>
      <c r="N82" s="48"/>
      <c r="O82" s="48"/>
      <c r="P82" s="49"/>
    </row>
    <row r="83" spans="1:16" ht="16.5" customHeight="1">
      <c r="A83" s="55"/>
      <c r="C83" s="453" t="s">
        <v>42</v>
      </c>
      <c r="D83" s="453"/>
      <c r="E83" s="453"/>
      <c r="F83" s="453"/>
      <c r="G83" s="453"/>
      <c r="H83" s="453"/>
      <c r="I83" s="453"/>
      <c r="J83" s="453"/>
      <c r="K83" s="453"/>
      <c r="L83" s="57"/>
      <c r="M83" s="57"/>
      <c r="N83" s="58"/>
      <c r="O83" s="57"/>
      <c r="P83" s="59"/>
    </row>
    <row r="84" spans="1:16" ht="16.5" customHeight="1" thickBot="1">
      <c r="A84" s="60"/>
      <c r="B84" s="61"/>
      <c r="C84" s="454" t="s">
        <v>28</v>
      </c>
      <c r="D84" s="454"/>
      <c r="E84" s="454"/>
      <c r="F84" s="454"/>
      <c r="G84" s="454"/>
      <c r="H84" s="454"/>
      <c r="I84" s="454"/>
      <c r="J84" s="454"/>
      <c r="K84" s="454"/>
      <c r="L84" s="62"/>
      <c r="M84" s="62"/>
      <c r="N84" s="62"/>
      <c r="O84" s="62"/>
      <c r="P84" s="63"/>
    </row>
    <row r="85" spans="1:16" s="38" customFormat="1">
      <c r="C85" s="39"/>
      <c r="D85" s="39"/>
      <c r="E85" s="160"/>
    </row>
    <row r="86" spans="1:16" s="38" customFormat="1">
      <c r="A86" s="436" t="s">
        <v>5</v>
      </c>
      <c r="B86" s="436"/>
      <c r="C86" s="64"/>
      <c r="D86" s="437"/>
      <c r="E86" s="435"/>
      <c r="G86" s="436" t="s">
        <v>29</v>
      </c>
      <c r="H86" s="436"/>
      <c r="I86" s="439"/>
      <c r="J86" s="439"/>
      <c r="K86" s="439"/>
      <c r="L86" s="439"/>
      <c r="M86" s="439"/>
      <c r="N86" s="438"/>
      <c r="O86" s="436"/>
    </row>
    <row r="87" spans="1:16" s="38" customFormat="1">
      <c r="C87" s="65" t="s">
        <v>30</v>
      </c>
      <c r="D87" s="39"/>
      <c r="E87" s="39"/>
      <c r="K87" s="65" t="s">
        <v>30</v>
      </c>
    </row>
    <row r="88" spans="1:16" s="38" customFormat="1">
      <c r="C88" s="39"/>
      <c r="D88" s="39"/>
      <c r="E88" s="39"/>
    </row>
    <row r="89" spans="1:16" s="38" customFormat="1">
      <c r="A89" s="436" t="s">
        <v>6</v>
      </c>
      <c r="B89" s="436"/>
      <c r="C89" s="39"/>
      <c r="D89" s="39"/>
      <c r="E89" s="39"/>
      <c r="G89" s="436" t="s">
        <v>6</v>
      </c>
      <c r="H89" s="436"/>
    </row>
    <row r="90" spans="1:16" s="38" customFormat="1">
      <c r="C90" s="39"/>
      <c r="D90" s="39"/>
      <c r="E90" s="39"/>
    </row>
    <row r="91" spans="1:16" s="38" customFormat="1">
      <c r="C91" s="39"/>
      <c r="D91" s="39"/>
      <c r="E91" s="39"/>
    </row>
    <row r="92" spans="1:16" s="38" customFormat="1">
      <c r="C92" s="39"/>
      <c r="D92" s="39"/>
      <c r="E92" s="39"/>
    </row>
    <row r="93" spans="1:16" s="38" customFormat="1">
      <c r="C93" s="39"/>
      <c r="D93" s="39"/>
      <c r="E93" s="39"/>
    </row>
    <row r="94" spans="1:16" s="38" customFormat="1">
      <c r="C94" s="39"/>
      <c r="D94" s="39"/>
      <c r="E94" s="39"/>
    </row>
    <row r="95" spans="1:16" s="38" customFormat="1">
      <c r="C95" s="39"/>
      <c r="D95" s="39"/>
      <c r="E95" s="39"/>
    </row>
    <row r="96" spans="1:16" s="38" customFormat="1">
      <c r="C96" s="39"/>
      <c r="D96" s="39"/>
      <c r="E96" s="39"/>
    </row>
    <row r="97" spans="3:5" s="38" customFormat="1">
      <c r="C97" s="39"/>
      <c r="D97" s="39"/>
      <c r="E97" s="39"/>
    </row>
    <row r="98" spans="3:5" s="38" customFormat="1">
      <c r="C98" s="39"/>
      <c r="D98" s="39"/>
      <c r="E98" s="39"/>
    </row>
    <row r="99" spans="3:5" s="38" customFormat="1">
      <c r="C99" s="39"/>
      <c r="D99" s="39"/>
      <c r="E99" s="39"/>
    </row>
    <row r="100" spans="3:5" s="38" customFormat="1">
      <c r="C100" s="39"/>
      <c r="D100" s="39"/>
      <c r="E100" s="39"/>
    </row>
    <row r="101" spans="3:5" s="38" customFormat="1">
      <c r="C101" s="39"/>
      <c r="D101" s="39"/>
      <c r="E101" s="39"/>
    </row>
    <row r="102" spans="3:5" s="38" customFormat="1">
      <c r="C102" s="39"/>
      <c r="D102" s="39"/>
      <c r="E102" s="39"/>
    </row>
    <row r="103" spans="3:5" s="38" customFormat="1">
      <c r="C103" s="39"/>
      <c r="D103" s="39"/>
      <c r="E103" s="39"/>
    </row>
    <row r="104" spans="3:5" s="38" customFormat="1">
      <c r="C104" s="39"/>
      <c r="D104" s="39"/>
      <c r="E104" s="39"/>
    </row>
    <row r="105" spans="3:5" s="38" customFormat="1">
      <c r="C105" s="39"/>
      <c r="D105" s="39"/>
      <c r="E105" s="39"/>
    </row>
    <row r="106" spans="3:5" s="38" customFormat="1">
      <c r="C106" s="39"/>
      <c r="D106" s="39"/>
      <c r="E106" s="39"/>
    </row>
    <row r="107" spans="3:5" s="38" customFormat="1">
      <c r="C107" s="39"/>
      <c r="D107" s="39"/>
      <c r="E107" s="39"/>
    </row>
    <row r="108" spans="3:5" s="38" customFormat="1">
      <c r="C108" s="39"/>
      <c r="D108" s="39"/>
      <c r="E108" s="39"/>
    </row>
    <row r="109" spans="3:5" s="38" customFormat="1">
      <c r="C109" s="39"/>
      <c r="D109" s="39"/>
      <c r="E109" s="39"/>
    </row>
    <row r="110" spans="3:5" s="38" customFormat="1">
      <c r="C110" s="39"/>
      <c r="D110" s="39"/>
      <c r="E110" s="39"/>
    </row>
    <row r="111" spans="3:5" s="38" customFormat="1">
      <c r="C111" s="39"/>
      <c r="D111" s="39"/>
      <c r="E111" s="39"/>
    </row>
    <row r="112" spans="3:5" s="38" customFormat="1">
      <c r="C112" s="39"/>
      <c r="D112" s="39"/>
      <c r="E112" s="39"/>
    </row>
    <row r="113" spans="3:5" s="38" customFormat="1">
      <c r="C113" s="39"/>
      <c r="D113" s="39"/>
      <c r="E113" s="39"/>
    </row>
    <row r="114" spans="3:5" s="38" customFormat="1">
      <c r="C114" s="39"/>
      <c r="D114" s="39"/>
      <c r="E114" s="39"/>
    </row>
    <row r="115" spans="3:5" s="38" customFormat="1">
      <c r="C115" s="39"/>
      <c r="D115" s="39"/>
      <c r="E115" s="39"/>
    </row>
    <row r="116" spans="3:5" s="38" customFormat="1">
      <c r="C116" s="39"/>
      <c r="D116" s="39"/>
      <c r="E116" s="39"/>
    </row>
    <row r="117" spans="3:5" s="38" customFormat="1">
      <c r="C117" s="39"/>
      <c r="D117" s="39"/>
      <c r="E117" s="39"/>
    </row>
    <row r="118" spans="3:5" s="38" customFormat="1">
      <c r="C118" s="39"/>
      <c r="D118" s="39"/>
      <c r="E118" s="39"/>
    </row>
    <row r="119" spans="3:5" s="38" customFormat="1">
      <c r="C119" s="39"/>
      <c r="D119" s="39"/>
      <c r="E119" s="39"/>
    </row>
    <row r="120" spans="3:5" s="38" customFormat="1">
      <c r="C120" s="39"/>
      <c r="D120" s="39"/>
      <c r="E120" s="39"/>
    </row>
    <row r="121" spans="3:5" s="38" customFormat="1">
      <c r="C121" s="39"/>
      <c r="D121" s="39"/>
      <c r="E121" s="39"/>
    </row>
    <row r="122" spans="3:5" s="38" customFormat="1">
      <c r="C122" s="39"/>
      <c r="D122" s="39"/>
      <c r="E122" s="39"/>
    </row>
    <row r="123" spans="3:5" s="38" customFormat="1">
      <c r="C123" s="39"/>
      <c r="D123" s="39"/>
      <c r="E123" s="39"/>
    </row>
    <row r="124" spans="3:5" s="38" customFormat="1">
      <c r="C124" s="39"/>
      <c r="D124" s="39"/>
      <c r="E124" s="39"/>
    </row>
    <row r="125" spans="3:5" s="38" customFormat="1">
      <c r="C125" s="39"/>
      <c r="D125" s="39"/>
      <c r="E125" s="39"/>
    </row>
    <row r="126" spans="3:5" s="38" customFormat="1">
      <c r="C126" s="39"/>
      <c r="D126" s="39"/>
      <c r="E126" s="39"/>
    </row>
    <row r="127" spans="3:5" s="38" customFormat="1">
      <c r="C127" s="39"/>
      <c r="D127" s="39"/>
      <c r="E127" s="39"/>
    </row>
    <row r="128" spans="3:5" s="38" customFormat="1">
      <c r="C128" s="39"/>
      <c r="D128" s="39"/>
      <c r="E128" s="39"/>
    </row>
    <row r="129" spans="3:5" s="38" customFormat="1">
      <c r="C129" s="39"/>
      <c r="D129" s="39"/>
      <c r="E129" s="39"/>
    </row>
    <row r="130" spans="3:5" s="38" customFormat="1">
      <c r="C130" s="39"/>
      <c r="D130" s="39"/>
      <c r="E130" s="39"/>
    </row>
    <row r="131" spans="3:5" s="38" customFormat="1">
      <c r="C131" s="39"/>
      <c r="D131" s="39"/>
      <c r="E131" s="39"/>
    </row>
    <row r="132" spans="3:5" s="38" customFormat="1">
      <c r="C132" s="39"/>
      <c r="D132" s="39"/>
      <c r="E132" s="39"/>
    </row>
    <row r="133" spans="3:5" s="38" customFormat="1">
      <c r="C133" s="39"/>
      <c r="D133" s="39"/>
      <c r="E133" s="39"/>
    </row>
    <row r="134" spans="3:5" s="38" customFormat="1">
      <c r="C134" s="39"/>
      <c r="D134" s="39"/>
      <c r="E134" s="39"/>
    </row>
    <row r="135" spans="3:5" s="38" customFormat="1">
      <c r="C135" s="39"/>
      <c r="D135" s="39"/>
      <c r="E135" s="39"/>
    </row>
    <row r="136" spans="3:5" s="38" customFormat="1">
      <c r="C136" s="39"/>
      <c r="D136" s="39"/>
      <c r="E136" s="39"/>
    </row>
    <row r="137" spans="3:5" s="38" customFormat="1">
      <c r="C137" s="39"/>
      <c r="D137" s="39"/>
      <c r="E137" s="39"/>
    </row>
    <row r="138" spans="3:5" s="38" customFormat="1">
      <c r="C138" s="39"/>
      <c r="D138" s="39"/>
      <c r="E138" s="39"/>
    </row>
    <row r="139" spans="3:5" s="38" customFormat="1">
      <c r="C139" s="39"/>
      <c r="D139" s="39"/>
      <c r="E139" s="39"/>
    </row>
    <row r="140" spans="3:5" s="38" customFormat="1">
      <c r="C140" s="39"/>
      <c r="D140" s="39"/>
      <c r="E140" s="39"/>
    </row>
    <row r="141" spans="3:5" s="38" customFormat="1">
      <c r="C141" s="39"/>
      <c r="D141" s="39"/>
      <c r="E141" s="39"/>
    </row>
    <row r="142" spans="3:5" s="38" customFormat="1">
      <c r="C142" s="39"/>
      <c r="D142" s="39"/>
      <c r="E142" s="39"/>
    </row>
    <row r="143" spans="3:5" s="38" customFormat="1">
      <c r="C143" s="39"/>
      <c r="D143" s="39"/>
      <c r="E143" s="39"/>
    </row>
    <row r="144" spans="3:5" s="38" customFormat="1">
      <c r="C144" s="39"/>
      <c r="D144" s="39"/>
      <c r="E144" s="39"/>
    </row>
    <row r="145" spans="3:5" s="38" customFormat="1">
      <c r="C145" s="39"/>
      <c r="D145" s="39"/>
      <c r="E145" s="39"/>
    </row>
    <row r="146" spans="3:5" s="38" customFormat="1">
      <c r="C146" s="39"/>
      <c r="D146" s="39"/>
      <c r="E146" s="39"/>
    </row>
    <row r="147" spans="3:5" s="38" customFormat="1">
      <c r="C147" s="39"/>
      <c r="D147" s="39"/>
      <c r="E147" s="39"/>
    </row>
    <row r="148" spans="3:5" s="38" customFormat="1">
      <c r="C148" s="39"/>
      <c r="D148" s="39"/>
      <c r="E148" s="39"/>
    </row>
    <row r="149" spans="3:5" s="38" customFormat="1">
      <c r="C149" s="39"/>
      <c r="D149" s="39"/>
      <c r="E149" s="39"/>
    </row>
    <row r="150" spans="3:5" s="38" customFormat="1">
      <c r="C150" s="39"/>
      <c r="D150" s="39"/>
      <c r="E150" s="39"/>
    </row>
    <row r="151" spans="3:5" s="38" customFormat="1">
      <c r="C151" s="39"/>
      <c r="D151" s="39"/>
      <c r="E151" s="39"/>
    </row>
    <row r="152" spans="3:5" s="38" customFormat="1">
      <c r="C152" s="39"/>
      <c r="D152" s="39"/>
      <c r="E152" s="39"/>
    </row>
    <row r="153" spans="3:5" s="38" customFormat="1">
      <c r="C153" s="39"/>
      <c r="D153" s="39"/>
      <c r="E153" s="39"/>
    </row>
    <row r="154" spans="3:5" s="38" customFormat="1">
      <c r="C154" s="39"/>
      <c r="D154" s="39"/>
      <c r="E154" s="39"/>
    </row>
    <row r="155" spans="3:5" s="38" customFormat="1">
      <c r="C155" s="39"/>
      <c r="D155" s="39"/>
      <c r="E155" s="39"/>
    </row>
    <row r="156" spans="3:5" s="38" customFormat="1">
      <c r="C156" s="39"/>
      <c r="D156" s="39"/>
      <c r="E156" s="39"/>
    </row>
    <row r="157" spans="3:5" s="38" customFormat="1">
      <c r="C157" s="39"/>
      <c r="D157" s="39"/>
      <c r="E157" s="39"/>
    </row>
    <row r="158" spans="3:5" s="38" customFormat="1">
      <c r="C158" s="39"/>
      <c r="D158" s="39"/>
      <c r="E158" s="39"/>
    </row>
    <row r="159" spans="3:5" s="38" customFormat="1">
      <c r="C159" s="39"/>
      <c r="D159" s="39"/>
      <c r="E159" s="39"/>
    </row>
    <row r="160" spans="3:5" s="38" customFormat="1">
      <c r="C160" s="39"/>
      <c r="D160" s="39"/>
      <c r="E160" s="39"/>
    </row>
    <row r="161" spans="3:5" s="38" customFormat="1">
      <c r="C161" s="39"/>
      <c r="D161" s="39"/>
      <c r="E161" s="39"/>
    </row>
    <row r="162" spans="3:5" s="38" customFormat="1">
      <c r="C162" s="39"/>
      <c r="D162" s="39"/>
      <c r="E162" s="39"/>
    </row>
    <row r="163" spans="3:5" s="38" customFormat="1">
      <c r="C163" s="39"/>
      <c r="D163" s="39"/>
      <c r="E163" s="39"/>
    </row>
    <row r="164" spans="3:5" s="38" customFormat="1">
      <c r="C164" s="39"/>
      <c r="D164" s="39"/>
      <c r="E164" s="39"/>
    </row>
    <row r="165" spans="3:5" s="38" customFormat="1">
      <c r="C165" s="39"/>
      <c r="D165" s="39"/>
      <c r="E165" s="39"/>
    </row>
    <row r="166" spans="3:5" s="38" customFormat="1">
      <c r="C166" s="39"/>
      <c r="D166" s="39"/>
      <c r="E166" s="39"/>
    </row>
    <row r="167" spans="3:5" s="38" customFormat="1">
      <c r="C167" s="39"/>
      <c r="D167" s="39"/>
      <c r="E167" s="39"/>
    </row>
    <row r="168" spans="3:5" s="38" customFormat="1">
      <c r="C168" s="39"/>
      <c r="D168" s="39"/>
      <c r="E168" s="39"/>
    </row>
    <row r="169" spans="3:5" s="38" customFormat="1">
      <c r="C169" s="39"/>
      <c r="D169" s="39"/>
      <c r="E169" s="39"/>
    </row>
    <row r="170" spans="3:5" s="38" customFormat="1">
      <c r="C170" s="39"/>
      <c r="D170" s="39"/>
      <c r="E170" s="39"/>
    </row>
    <row r="171" spans="3:5" s="38" customFormat="1">
      <c r="C171" s="39"/>
      <c r="D171" s="39"/>
      <c r="E171" s="39"/>
    </row>
    <row r="172" spans="3:5" s="38" customFormat="1">
      <c r="C172" s="39"/>
      <c r="D172" s="39"/>
      <c r="E172" s="39"/>
    </row>
    <row r="173" spans="3:5" s="38" customFormat="1">
      <c r="C173" s="39"/>
      <c r="D173" s="39"/>
      <c r="E173" s="39"/>
    </row>
    <row r="174" spans="3:5" s="38" customFormat="1">
      <c r="C174" s="39"/>
      <c r="D174" s="39"/>
      <c r="E174" s="39"/>
    </row>
    <row r="175" spans="3:5" s="38" customFormat="1">
      <c r="C175" s="39"/>
      <c r="D175" s="39"/>
      <c r="E175" s="39"/>
    </row>
    <row r="176" spans="3:5" s="38" customFormat="1">
      <c r="C176" s="39"/>
      <c r="D176" s="39"/>
      <c r="E176" s="39"/>
    </row>
    <row r="177" spans="3:5" s="38" customFormat="1">
      <c r="C177" s="39"/>
      <c r="D177" s="39"/>
      <c r="E177" s="39"/>
    </row>
    <row r="178" spans="3:5" s="38" customFormat="1">
      <c r="C178" s="39"/>
      <c r="D178" s="39"/>
      <c r="E178" s="39"/>
    </row>
    <row r="179" spans="3:5" s="38" customFormat="1">
      <c r="C179" s="39"/>
      <c r="D179" s="39"/>
      <c r="E179" s="39"/>
    </row>
    <row r="180" spans="3:5" s="38" customFormat="1">
      <c r="C180" s="39"/>
      <c r="D180" s="39"/>
      <c r="E180" s="39"/>
    </row>
    <row r="181" spans="3:5" s="38" customFormat="1">
      <c r="C181" s="39"/>
      <c r="D181" s="39"/>
      <c r="E181" s="39"/>
    </row>
    <row r="182" spans="3:5" s="38" customFormat="1">
      <c r="C182" s="39"/>
      <c r="D182" s="39"/>
      <c r="E182" s="39"/>
    </row>
    <row r="183" spans="3:5" s="38" customFormat="1">
      <c r="C183" s="39"/>
      <c r="D183" s="39"/>
      <c r="E183" s="39"/>
    </row>
    <row r="184" spans="3:5" s="38" customFormat="1">
      <c r="C184" s="39"/>
      <c r="D184" s="39"/>
      <c r="E184" s="39"/>
    </row>
    <row r="185" spans="3:5" s="38" customFormat="1">
      <c r="C185" s="39"/>
      <c r="D185" s="39"/>
      <c r="E185" s="39"/>
    </row>
    <row r="186" spans="3:5" s="38" customFormat="1">
      <c r="C186" s="39"/>
      <c r="D186" s="39"/>
      <c r="E186" s="39"/>
    </row>
    <row r="187" spans="3:5" s="38" customFormat="1">
      <c r="C187" s="39"/>
      <c r="D187" s="39"/>
      <c r="E187" s="39"/>
    </row>
    <row r="188" spans="3:5" s="38" customFormat="1">
      <c r="C188" s="39"/>
      <c r="D188" s="39"/>
      <c r="E188" s="39"/>
    </row>
    <row r="189" spans="3:5" s="38" customFormat="1">
      <c r="C189" s="39"/>
      <c r="D189" s="39"/>
      <c r="E189" s="39"/>
    </row>
    <row r="190" spans="3:5" s="38" customFormat="1">
      <c r="C190" s="39"/>
      <c r="D190" s="39"/>
      <c r="E190" s="39"/>
    </row>
    <row r="191" spans="3:5" s="38" customFormat="1">
      <c r="C191" s="39"/>
      <c r="D191" s="39"/>
      <c r="E191" s="39"/>
    </row>
    <row r="192" spans="3:5" s="38" customFormat="1">
      <c r="C192" s="39"/>
      <c r="D192" s="39"/>
      <c r="E192" s="39"/>
    </row>
    <row r="193" spans="3:5" s="38" customFormat="1">
      <c r="C193" s="39"/>
      <c r="D193" s="39"/>
      <c r="E193" s="39"/>
    </row>
    <row r="194" spans="3:5" s="38" customFormat="1">
      <c r="C194" s="39"/>
      <c r="D194" s="39"/>
      <c r="E194" s="39"/>
    </row>
    <row r="195" spans="3:5" s="38" customFormat="1">
      <c r="C195" s="39"/>
      <c r="D195" s="39"/>
      <c r="E195" s="39"/>
    </row>
    <row r="196" spans="3:5" s="38" customFormat="1">
      <c r="C196" s="39"/>
      <c r="D196" s="39"/>
      <c r="E196" s="39"/>
    </row>
    <row r="197" spans="3:5" s="38" customFormat="1">
      <c r="C197" s="39"/>
      <c r="D197" s="39"/>
      <c r="E197" s="39"/>
    </row>
    <row r="198" spans="3:5" s="38" customFormat="1">
      <c r="C198" s="39"/>
      <c r="D198" s="39"/>
      <c r="E198" s="39"/>
    </row>
    <row r="199" spans="3:5" s="38" customFormat="1">
      <c r="C199" s="39"/>
      <c r="D199" s="39"/>
      <c r="E199" s="39"/>
    </row>
    <row r="200" spans="3:5" s="38" customFormat="1">
      <c r="C200" s="39"/>
      <c r="D200" s="39"/>
      <c r="E200" s="39"/>
    </row>
    <row r="201" spans="3:5" s="38" customFormat="1">
      <c r="C201" s="39"/>
      <c r="D201" s="39"/>
      <c r="E201" s="39"/>
    </row>
    <row r="202" spans="3:5" s="38" customFormat="1">
      <c r="C202" s="39"/>
      <c r="D202" s="39"/>
      <c r="E202" s="39"/>
    </row>
    <row r="203" spans="3:5" s="38" customFormat="1">
      <c r="C203" s="39"/>
      <c r="D203" s="39"/>
      <c r="E203" s="39"/>
    </row>
    <row r="204" spans="3:5" s="38" customFormat="1">
      <c r="C204" s="39"/>
      <c r="D204" s="39"/>
      <c r="E204" s="39"/>
    </row>
    <row r="205" spans="3:5" s="38" customFormat="1">
      <c r="C205" s="39"/>
      <c r="D205" s="39"/>
      <c r="E205" s="39"/>
    </row>
    <row r="206" spans="3:5" s="38" customFormat="1">
      <c r="C206" s="39"/>
      <c r="D206" s="39"/>
      <c r="E206" s="39"/>
    </row>
    <row r="207" spans="3:5" s="38" customFormat="1">
      <c r="C207" s="39"/>
      <c r="D207" s="39"/>
      <c r="E207" s="39"/>
    </row>
    <row r="208" spans="3:5" s="38" customFormat="1">
      <c r="C208" s="39"/>
      <c r="D208" s="39"/>
      <c r="E208" s="39"/>
    </row>
    <row r="209" spans="3:5" s="38" customFormat="1">
      <c r="C209" s="39"/>
      <c r="D209" s="39"/>
      <c r="E209" s="39"/>
    </row>
    <row r="210" spans="3:5" s="38" customFormat="1">
      <c r="C210" s="39"/>
      <c r="D210" s="39"/>
      <c r="E210" s="39"/>
    </row>
    <row r="211" spans="3:5" s="38" customFormat="1">
      <c r="C211" s="39"/>
      <c r="D211" s="39"/>
      <c r="E211" s="39"/>
    </row>
    <row r="212" spans="3:5" s="38" customFormat="1">
      <c r="C212" s="39"/>
      <c r="D212" s="39"/>
      <c r="E212" s="39"/>
    </row>
    <row r="213" spans="3:5" s="38" customFormat="1">
      <c r="C213" s="39"/>
      <c r="D213" s="39"/>
      <c r="E213" s="39"/>
    </row>
    <row r="214" spans="3:5" s="38" customFormat="1">
      <c r="C214" s="39"/>
      <c r="D214" s="39"/>
      <c r="E214" s="39"/>
    </row>
    <row r="215" spans="3:5" s="38" customFormat="1">
      <c r="C215" s="39"/>
      <c r="D215" s="39"/>
      <c r="E215" s="39"/>
    </row>
    <row r="216" spans="3:5" s="38" customFormat="1">
      <c r="C216" s="39"/>
      <c r="D216" s="39"/>
      <c r="E216" s="39"/>
    </row>
    <row r="217" spans="3:5" s="38" customFormat="1">
      <c r="C217" s="39"/>
      <c r="D217" s="39"/>
      <c r="E217" s="39"/>
    </row>
    <row r="218" spans="3:5" s="38" customFormat="1">
      <c r="C218" s="39"/>
      <c r="D218" s="39"/>
      <c r="E218" s="39"/>
    </row>
    <row r="219" spans="3:5" s="38" customFormat="1">
      <c r="C219" s="39"/>
      <c r="D219" s="39"/>
      <c r="E219" s="39"/>
    </row>
    <row r="220" spans="3:5" s="38" customFormat="1">
      <c r="C220" s="39"/>
      <c r="D220" s="39"/>
      <c r="E220" s="39"/>
    </row>
    <row r="221" spans="3:5" s="38" customFormat="1">
      <c r="C221" s="39"/>
      <c r="D221" s="39"/>
      <c r="E221" s="39"/>
    </row>
    <row r="222" spans="3:5" s="38" customFormat="1">
      <c r="C222" s="39"/>
      <c r="D222" s="39"/>
      <c r="E222" s="39"/>
    </row>
    <row r="223" spans="3:5" s="38" customFormat="1">
      <c r="C223" s="39"/>
      <c r="D223" s="39"/>
      <c r="E223" s="39"/>
    </row>
    <row r="224" spans="3:5" s="38" customFormat="1">
      <c r="C224" s="39"/>
      <c r="D224" s="39"/>
      <c r="E224" s="39"/>
    </row>
    <row r="225" spans="3:5" s="38" customFormat="1">
      <c r="C225" s="39"/>
      <c r="D225" s="39"/>
      <c r="E225" s="39"/>
    </row>
    <row r="226" spans="3:5" s="38" customFormat="1">
      <c r="C226" s="39"/>
      <c r="D226" s="39"/>
      <c r="E226" s="39"/>
    </row>
    <row r="227" spans="3:5" s="38" customFormat="1">
      <c r="C227" s="39"/>
      <c r="D227" s="39"/>
      <c r="E227" s="39"/>
    </row>
    <row r="228" spans="3:5" s="38" customFormat="1">
      <c r="C228" s="39"/>
      <c r="D228" s="39"/>
      <c r="E228" s="39"/>
    </row>
    <row r="229" spans="3:5" s="38" customFormat="1">
      <c r="C229" s="39"/>
      <c r="D229" s="39"/>
      <c r="E229" s="39"/>
    </row>
    <row r="230" spans="3:5" s="38" customFormat="1">
      <c r="C230" s="39"/>
      <c r="D230" s="39"/>
      <c r="E230" s="39"/>
    </row>
    <row r="231" spans="3:5" s="38" customFormat="1">
      <c r="C231" s="39"/>
      <c r="D231" s="39"/>
      <c r="E231" s="39"/>
    </row>
    <row r="232" spans="3:5" s="38" customFormat="1">
      <c r="C232" s="39"/>
      <c r="D232" s="39"/>
      <c r="E232" s="39"/>
    </row>
    <row r="233" spans="3:5" s="38" customFormat="1">
      <c r="C233" s="39"/>
      <c r="D233" s="39"/>
      <c r="E233" s="39"/>
    </row>
    <row r="234" spans="3:5" s="38" customFormat="1">
      <c r="C234" s="39"/>
      <c r="D234" s="39"/>
      <c r="E234" s="39"/>
    </row>
    <row r="235" spans="3:5" s="38" customFormat="1">
      <c r="C235" s="39"/>
      <c r="D235" s="39"/>
      <c r="E235" s="39"/>
    </row>
    <row r="236" spans="3:5" s="38" customFormat="1">
      <c r="C236" s="39"/>
      <c r="D236" s="39"/>
      <c r="E236" s="39"/>
    </row>
    <row r="237" spans="3:5" s="38" customFormat="1">
      <c r="C237" s="39"/>
      <c r="D237" s="39"/>
      <c r="E237" s="39"/>
    </row>
    <row r="238" spans="3:5" s="38" customFormat="1">
      <c r="C238" s="39"/>
      <c r="D238" s="39"/>
      <c r="E238" s="39"/>
    </row>
    <row r="239" spans="3:5" s="38" customFormat="1">
      <c r="C239" s="39"/>
      <c r="D239" s="39"/>
      <c r="E239" s="39"/>
    </row>
    <row r="240" spans="3:5" s="38" customFormat="1">
      <c r="C240" s="39"/>
      <c r="D240" s="39"/>
      <c r="E240" s="39"/>
    </row>
    <row r="241" spans="3:5" s="38" customFormat="1">
      <c r="C241" s="39"/>
      <c r="D241" s="39"/>
      <c r="E241" s="39"/>
    </row>
    <row r="242" spans="3:5" s="38" customFormat="1">
      <c r="C242" s="39"/>
      <c r="D242" s="39"/>
      <c r="E242" s="39"/>
    </row>
    <row r="243" spans="3:5" s="38" customFormat="1">
      <c r="C243" s="39"/>
      <c r="D243" s="39"/>
      <c r="E243" s="39"/>
    </row>
    <row r="244" spans="3:5" s="38" customFormat="1">
      <c r="C244" s="39"/>
      <c r="D244" s="39"/>
      <c r="E244" s="39"/>
    </row>
    <row r="245" spans="3:5" s="38" customFormat="1">
      <c r="C245" s="39"/>
      <c r="D245" s="39"/>
      <c r="E245" s="39"/>
    </row>
    <row r="246" spans="3:5" s="38" customFormat="1">
      <c r="C246" s="39"/>
      <c r="D246" s="39"/>
      <c r="E246" s="39"/>
    </row>
    <row r="247" spans="3:5" s="38" customFormat="1">
      <c r="C247" s="39"/>
      <c r="D247" s="39"/>
      <c r="E247" s="39"/>
    </row>
    <row r="248" spans="3:5" s="38" customFormat="1">
      <c r="C248" s="39"/>
      <c r="D248" s="39"/>
      <c r="E248" s="39"/>
    </row>
    <row r="249" spans="3:5" s="38" customFormat="1">
      <c r="C249" s="39"/>
      <c r="D249" s="39"/>
      <c r="E249" s="39"/>
    </row>
    <row r="250" spans="3:5" s="38" customFormat="1">
      <c r="C250" s="39"/>
      <c r="D250" s="39"/>
      <c r="E250" s="39"/>
    </row>
    <row r="251" spans="3:5" s="38" customFormat="1">
      <c r="C251" s="39"/>
      <c r="D251" s="39"/>
      <c r="E251" s="39"/>
    </row>
    <row r="252" spans="3:5" s="38" customFormat="1">
      <c r="C252" s="39"/>
      <c r="D252" s="39"/>
      <c r="E252" s="39"/>
    </row>
    <row r="253" spans="3:5" s="38" customFormat="1">
      <c r="C253" s="39"/>
      <c r="D253" s="39"/>
      <c r="E253" s="39"/>
    </row>
    <row r="254" spans="3:5" s="38" customFormat="1">
      <c r="C254" s="39"/>
      <c r="D254" s="39"/>
      <c r="E254" s="39"/>
    </row>
    <row r="255" spans="3:5" s="38" customFormat="1">
      <c r="C255" s="39"/>
      <c r="D255" s="39"/>
      <c r="E255" s="39"/>
    </row>
    <row r="256" spans="3:5" s="38" customFormat="1">
      <c r="C256" s="39"/>
      <c r="D256" s="39"/>
      <c r="E256" s="39"/>
    </row>
    <row r="257" spans="3:5" s="38" customFormat="1">
      <c r="C257" s="39"/>
      <c r="D257" s="39"/>
      <c r="E257" s="39"/>
    </row>
    <row r="258" spans="3:5" s="38" customFormat="1">
      <c r="C258" s="39"/>
      <c r="D258" s="39"/>
      <c r="E258" s="39"/>
    </row>
    <row r="259" spans="3:5" s="38" customFormat="1">
      <c r="C259" s="39"/>
      <c r="D259" s="39"/>
      <c r="E259" s="39"/>
    </row>
    <row r="260" spans="3:5" s="38" customFormat="1">
      <c r="C260" s="39"/>
      <c r="D260" s="39"/>
      <c r="E260" s="39"/>
    </row>
    <row r="261" spans="3:5" s="38" customFormat="1">
      <c r="C261" s="39"/>
      <c r="D261" s="39"/>
      <c r="E261" s="39"/>
    </row>
    <row r="262" spans="3:5" s="38" customFormat="1">
      <c r="C262" s="39"/>
      <c r="D262" s="39"/>
      <c r="E262" s="39"/>
    </row>
    <row r="263" spans="3:5" s="38" customFormat="1">
      <c r="C263" s="39"/>
      <c r="D263" s="39"/>
      <c r="E263" s="39"/>
    </row>
    <row r="264" spans="3:5" s="38" customFormat="1">
      <c r="C264" s="39"/>
      <c r="D264" s="39"/>
      <c r="E264" s="39"/>
    </row>
    <row r="265" spans="3:5" s="38" customFormat="1">
      <c r="C265" s="39"/>
      <c r="D265" s="39"/>
      <c r="E265" s="39"/>
    </row>
    <row r="266" spans="3:5" s="38" customFormat="1">
      <c r="C266" s="39"/>
      <c r="D266" s="39"/>
      <c r="E266" s="39"/>
    </row>
    <row r="267" spans="3:5" s="38" customFormat="1">
      <c r="C267" s="39"/>
      <c r="D267" s="39"/>
      <c r="E267" s="39"/>
    </row>
    <row r="268" spans="3:5" s="38" customFormat="1">
      <c r="C268" s="39"/>
      <c r="D268" s="39"/>
      <c r="E268" s="39"/>
    </row>
    <row r="269" spans="3:5" s="38" customFormat="1">
      <c r="C269" s="39"/>
      <c r="D269" s="39"/>
      <c r="E269" s="39"/>
    </row>
    <row r="270" spans="3:5" s="38" customFormat="1">
      <c r="C270" s="39"/>
      <c r="D270" s="39"/>
      <c r="E270" s="39"/>
    </row>
    <row r="271" spans="3:5" s="38" customFormat="1">
      <c r="C271" s="39"/>
      <c r="D271" s="39"/>
      <c r="E271" s="39"/>
    </row>
    <row r="272" spans="3:5" s="38" customFormat="1">
      <c r="C272" s="39"/>
      <c r="D272" s="39"/>
      <c r="E272" s="39"/>
    </row>
    <row r="273" spans="3:5" s="38" customFormat="1">
      <c r="C273" s="39"/>
      <c r="D273" s="39"/>
      <c r="E273" s="39"/>
    </row>
    <row r="274" spans="3:5" s="38" customFormat="1">
      <c r="C274" s="39"/>
      <c r="D274" s="39"/>
      <c r="E274" s="39"/>
    </row>
    <row r="275" spans="3:5" s="38" customFormat="1">
      <c r="C275" s="39"/>
      <c r="D275" s="39"/>
      <c r="E275" s="39"/>
    </row>
    <row r="276" spans="3:5" s="38" customFormat="1">
      <c r="C276" s="39"/>
      <c r="D276" s="39"/>
      <c r="E276" s="39"/>
    </row>
    <row r="277" spans="3:5" s="38" customFormat="1">
      <c r="C277" s="39"/>
      <c r="D277" s="39"/>
      <c r="E277" s="39"/>
    </row>
    <row r="278" spans="3:5" s="38" customFormat="1">
      <c r="C278" s="39"/>
      <c r="D278" s="39"/>
      <c r="E278" s="39"/>
    </row>
    <row r="279" spans="3:5" s="38" customFormat="1">
      <c r="C279" s="39"/>
      <c r="D279" s="39"/>
      <c r="E279" s="39"/>
    </row>
    <row r="280" spans="3:5" s="38" customFormat="1">
      <c r="C280" s="39"/>
      <c r="D280" s="39"/>
      <c r="E280" s="39"/>
    </row>
    <row r="281" spans="3:5" s="38" customFormat="1">
      <c r="C281" s="39"/>
      <c r="D281" s="39"/>
      <c r="E281" s="39"/>
    </row>
    <row r="282" spans="3:5" s="38" customFormat="1">
      <c r="C282" s="39"/>
      <c r="D282" s="39"/>
      <c r="E282" s="39"/>
    </row>
    <row r="283" spans="3:5" s="38" customFormat="1">
      <c r="C283" s="39"/>
      <c r="D283" s="39"/>
      <c r="E283" s="39"/>
    </row>
    <row r="284" spans="3:5" s="38" customFormat="1">
      <c r="C284" s="39"/>
      <c r="D284" s="39"/>
      <c r="E284" s="39"/>
    </row>
    <row r="285" spans="3:5" s="38" customFormat="1">
      <c r="C285" s="39"/>
      <c r="D285" s="39"/>
      <c r="E285" s="39"/>
    </row>
    <row r="286" spans="3:5" s="38" customFormat="1">
      <c r="C286" s="39"/>
      <c r="D286" s="39"/>
      <c r="E286" s="39"/>
    </row>
    <row r="287" spans="3:5" s="38" customFormat="1">
      <c r="C287" s="39"/>
      <c r="D287" s="39"/>
      <c r="E287" s="39"/>
    </row>
    <row r="288" spans="3:5" s="38" customFormat="1">
      <c r="C288" s="39"/>
      <c r="D288" s="39"/>
      <c r="E288" s="39"/>
    </row>
    <row r="289" spans="3:5" s="38" customFormat="1">
      <c r="C289" s="39"/>
      <c r="D289" s="39"/>
      <c r="E289" s="39"/>
    </row>
    <row r="290" spans="3:5" s="38" customFormat="1">
      <c r="C290" s="39"/>
      <c r="D290" s="39"/>
      <c r="E290" s="39"/>
    </row>
    <row r="291" spans="3:5" s="38" customFormat="1">
      <c r="C291" s="39"/>
      <c r="D291" s="39"/>
      <c r="E291" s="39"/>
    </row>
    <row r="292" spans="3:5" s="38" customFormat="1">
      <c r="C292" s="39"/>
      <c r="D292" s="39"/>
      <c r="E292" s="39"/>
    </row>
    <row r="293" spans="3:5" s="38" customFormat="1">
      <c r="C293" s="39"/>
      <c r="D293" s="39"/>
      <c r="E293" s="39"/>
    </row>
    <row r="294" spans="3:5" s="38" customFormat="1">
      <c r="C294" s="39"/>
      <c r="D294" s="39"/>
      <c r="E294" s="39"/>
    </row>
    <row r="295" spans="3:5" s="38" customFormat="1">
      <c r="C295" s="39"/>
      <c r="D295" s="39"/>
      <c r="E295" s="39"/>
    </row>
    <row r="296" spans="3:5" s="38" customFormat="1">
      <c r="C296" s="39"/>
      <c r="D296" s="39"/>
      <c r="E296" s="39"/>
    </row>
    <row r="297" spans="3:5" s="38" customFormat="1">
      <c r="C297" s="39"/>
      <c r="D297" s="39"/>
      <c r="E297" s="39"/>
    </row>
    <row r="298" spans="3:5" s="38" customFormat="1">
      <c r="C298" s="39"/>
      <c r="D298" s="39"/>
      <c r="E298" s="39"/>
    </row>
    <row r="299" spans="3:5" s="38" customFormat="1">
      <c r="C299" s="39"/>
      <c r="D299" s="39"/>
      <c r="E299" s="39"/>
    </row>
    <row r="300" spans="3:5" s="38" customFormat="1">
      <c r="C300" s="39"/>
      <c r="D300" s="39"/>
      <c r="E300" s="39"/>
    </row>
    <row r="301" spans="3:5" s="38" customFormat="1">
      <c r="C301" s="39"/>
      <c r="D301" s="39"/>
      <c r="E301" s="39"/>
    </row>
    <row r="302" spans="3:5" s="38" customFormat="1">
      <c r="C302" s="39"/>
      <c r="D302" s="39"/>
      <c r="E302" s="39"/>
    </row>
    <row r="303" spans="3:5" s="38" customFormat="1">
      <c r="C303" s="39"/>
      <c r="D303" s="39"/>
      <c r="E303" s="39"/>
    </row>
    <row r="304" spans="3:5" s="38" customFormat="1">
      <c r="C304" s="39"/>
      <c r="D304" s="39"/>
      <c r="E304" s="39"/>
    </row>
    <row r="305" spans="3:5" s="38" customFormat="1">
      <c r="C305" s="39"/>
      <c r="D305" s="39"/>
      <c r="E305" s="39"/>
    </row>
    <row r="306" spans="3:5" s="38" customFormat="1">
      <c r="C306" s="39"/>
      <c r="D306" s="39"/>
      <c r="E306" s="39"/>
    </row>
    <row r="307" spans="3:5" s="38" customFormat="1">
      <c r="C307" s="39"/>
      <c r="D307" s="39"/>
      <c r="E307" s="39"/>
    </row>
    <row r="308" spans="3:5" s="38" customFormat="1">
      <c r="C308" s="39"/>
      <c r="D308" s="39"/>
      <c r="E308" s="39"/>
    </row>
    <row r="309" spans="3:5" s="38" customFormat="1">
      <c r="C309" s="39"/>
      <c r="D309" s="39"/>
      <c r="E309" s="39"/>
    </row>
    <row r="310" spans="3:5" s="38" customFormat="1">
      <c r="C310" s="39"/>
      <c r="D310" s="39"/>
      <c r="E310" s="39"/>
    </row>
    <row r="311" spans="3:5" s="38" customFormat="1">
      <c r="C311" s="39"/>
      <c r="D311" s="39"/>
      <c r="E311" s="39"/>
    </row>
    <row r="312" spans="3:5" s="38" customFormat="1">
      <c r="C312" s="39"/>
      <c r="D312" s="39"/>
      <c r="E312" s="39"/>
    </row>
    <row r="313" spans="3:5" s="38" customFormat="1">
      <c r="C313" s="39"/>
      <c r="D313" s="39"/>
      <c r="E313" s="39"/>
    </row>
    <row r="314" spans="3:5" s="38" customFormat="1">
      <c r="C314" s="39"/>
      <c r="D314" s="39"/>
      <c r="E314" s="39"/>
    </row>
    <row r="315" spans="3:5" s="38" customFormat="1">
      <c r="C315" s="39"/>
      <c r="D315" s="39"/>
      <c r="E315" s="39"/>
    </row>
    <row r="316" spans="3:5" s="38" customFormat="1">
      <c r="C316" s="39"/>
      <c r="D316" s="39"/>
      <c r="E316" s="39"/>
    </row>
    <row r="317" spans="3:5" s="38" customFormat="1">
      <c r="C317" s="39"/>
      <c r="D317" s="39"/>
      <c r="E317" s="39"/>
    </row>
    <row r="318" spans="3:5" s="38" customFormat="1">
      <c r="C318" s="39"/>
      <c r="D318" s="39"/>
      <c r="E318" s="39"/>
    </row>
    <row r="319" spans="3:5" s="38" customFormat="1">
      <c r="C319" s="39"/>
      <c r="D319" s="39"/>
      <c r="E319" s="39"/>
    </row>
    <row r="320" spans="3:5" s="38" customFormat="1">
      <c r="C320" s="39"/>
      <c r="D320" s="39"/>
      <c r="E320" s="39"/>
    </row>
    <row r="321" spans="3:5" s="38" customFormat="1">
      <c r="C321" s="39"/>
      <c r="D321" s="39"/>
      <c r="E321" s="39"/>
    </row>
    <row r="322" spans="3:5" s="38" customFormat="1">
      <c r="C322" s="39"/>
      <c r="D322" s="39"/>
      <c r="E322" s="39"/>
    </row>
    <row r="323" spans="3:5" s="38" customFormat="1">
      <c r="C323" s="39"/>
      <c r="D323" s="39"/>
      <c r="E323" s="39"/>
    </row>
    <row r="324" spans="3:5" s="38" customFormat="1">
      <c r="C324" s="39"/>
      <c r="D324" s="39"/>
      <c r="E324" s="39"/>
    </row>
    <row r="325" spans="3:5" s="38" customFormat="1">
      <c r="C325" s="39"/>
      <c r="D325" s="39"/>
      <c r="E325" s="39"/>
    </row>
    <row r="326" spans="3:5" s="38" customFormat="1">
      <c r="C326" s="39"/>
      <c r="D326" s="39"/>
      <c r="E326" s="39"/>
    </row>
    <row r="327" spans="3:5" s="38" customFormat="1">
      <c r="C327" s="39"/>
      <c r="D327" s="39"/>
      <c r="E327" s="39"/>
    </row>
    <row r="328" spans="3:5" s="38" customFormat="1">
      <c r="C328" s="39"/>
      <c r="D328" s="39"/>
      <c r="E328" s="39"/>
    </row>
    <row r="329" spans="3:5" s="38" customFormat="1">
      <c r="C329" s="39"/>
      <c r="D329" s="39"/>
      <c r="E329" s="39"/>
    </row>
    <row r="330" spans="3:5" s="38" customFormat="1">
      <c r="C330" s="39"/>
      <c r="D330" s="39"/>
      <c r="E330" s="39"/>
    </row>
    <row r="331" spans="3:5" s="38" customFormat="1">
      <c r="C331" s="39"/>
      <c r="D331" s="39"/>
      <c r="E331" s="39"/>
    </row>
    <row r="332" spans="3:5" s="38" customFormat="1">
      <c r="C332" s="39"/>
      <c r="D332" s="39"/>
      <c r="E332" s="39"/>
    </row>
    <row r="333" spans="3:5" s="38" customFormat="1">
      <c r="C333" s="39"/>
      <c r="D333" s="39"/>
      <c r="E333" s="39"/>
    </row>
    <row r="334" spans="3:5" s="38" customFormat="1">
      <c r="C334" s="39"/>
      <c r="D334" s="39"/>
      <c r="E334" s="39"/>
    </row>
    <row r="335" spans="3:5" s="38" customFormat="1">
      <c r="C335" s="39"/>
      <c r="D335" s="39"/>
      <c r="E335" s="39"/>
    </row>
    <row r="336" spans="3:5" s="38" customFormat="1">
      <c r="C336" s="39"/>
      <c r="D336" s="39"/>
      <c r="E336" s="39"/>
    </row>
    <row r="337" spans="3:5" s="38" customFormat="1">
      <c r="C337" s="39"/>
      <c r="D337" s="39"/>
      <c r="E337" s="39"/>
    </row>
    <row r="338" spans="3:5" s="38" customFormat="1">
      <c r="C338" s="39"/>
      <c r="D338" s="39"/>
      <c r="E338" s="39"/>
    </row>
    <row r="339" spans="3:5" s="38" customFormat="1">
      <c r="C339" s="39"/>
      <c r="D339" s="39"/>
      <c r="E339" s="39"/>
    </row>
    <row r="340" spans="3:5" s="38" customFormat="1">
      <c r="C340" s="39"/>
      <c r="D340" s="39"/>
      <c r="E340" s="39"/>
    </row>
    <row r="341" spans="3:5" s="38" customFormat="1">
      <c r="C341" s="39"/>
      <c r="D341" s="39"/>
      <c r="E341" s="39"/>
    </row>
    <row r="342" spans="3:5" s="38" customFormat="1">
      <c r="C342" s="39"/>
      <c r="D342" s="39"/>
      <c r="E342" s="39"/>
    </row>
    <row r="343" spans="3:5" s="38" customFormat="1">
      <c r="C343" s="39"/>
      <c r="D343" s="39"/>
      <c r="E343" s="39"/>
    </row>
    <row r="344" spans="3:5" s="38" customFormat="1">
      <c r="C344" s="39"/>
      <c r="D344" s="39"/>
      <c r="E344" s="39"/>
    </row>
    <row r="345" spans="3:5" s="38" customFormat="1">
      <c r="C345" s="39"/>
      <c r="D345" s="39"/>
      <c r="E345" s="39"/>
    </row>
    <row r="346" spans="3:5" s="38" customFormat="1">
      <c r="C346" s="39"/>
      <c r="D346" s="39"/>
      <c r="E346" s="39"/>
    </row>
    <row r="347" spans="3:5" s="38" customFormat="1">
      <c r="C347" s="39"/>
      <c r="D347" s="39"/>
      <c r="E347" s="39"/>
    </row>
    <row r="348" spans="3:5" s="38" customFormat="1">
      <c r="C348" s="39"/>
      <c r="D348" s="39"/>
      <c r="E348" s="39"/>
    </row>
    <row r="349" spans="3:5" s="38" customFormat="1">
      <c r="C349" s="39"/>
      <c r="D349" s="39"/>
      <c r="E349" s="39"/>
    </row>
    <row r="350" spans="3:5" s="38" customFormat="1">
      <c r="C350" s="39"/>
      <c r="D350" s="39"/>
      <c r="E350" s="39"/>
    </row>
    <row r="351" spans="3:5" s="38" customFormat="1">
      <c r="C351" s="39"/>
      <c r="D351" s="39"/>
      <c r="E351" s="39"/>
    </row>
    <row r="352" spans="3:5" s="38" customFormat="1">
      <c r="C352" s="39"/>
      <c r="D352" s="39"/>
      <c r="E352" s="39"/>
    </row>
    <row r="353" spans="3:5" s="38" customFormat="1">
      <c r="C353" s="39"/>
      <c r="D353" s="39"/>
      <c r="E353" s="39"/>
    </row>
    <row r="354" spans="3:5" s="38" customFormat="1">
      <c r="C354" s="39"/>
      <c r="D354" s="39"/>
      <c r="E354" s="39"/>
    </row>
    <row r="355" spans="3:5" s="38" customFormat="1">
      <c r="C355" s="39"/>
      <c r="D355" s="39"/>
      <c r="E355" s="39"/>
    </row>
    <row r="356" spans="3:5" s="38" customFormat="1">
      <c r="C356" s="39"/>
      <c r="D356" s="39"/>
      <c r="E356" s="39"/>
    </row>
    <row r="357" spans="3:5" s="38" customFormat="1">
      <c r="C357" s="39"/>
      <c r="D357" s="39"/>
      <c r="E357" s="39"/>
    </row>
    <row r="358" spans="3:5" s="38" customFormat="1">
      <c r="C358" s="39"/>
      <c r="D358" s="39"/>
      <c r="E358" s="39"/>
    </row>
    <row r="359" spans="3:5" s="38" customFormat="1">
      <c r="C359" s="39"/>
      <c r="D359" s="39"/>
      <c r="E359" s="39"/>
    </row>
    <row r="360" spans="3:5" s="38" customFormat="1">
      <c r="C360" s="39"/>
      <c r="D360" s="39"/>
      <c r="E360" s="39"/>
    </row>
    <row r="361" spans="3:5" s="38" customFormat="1">
      <c r="C361" s="39"/>
      <c r="D361" s="39"/>
      <c r="E361" s="39"/>
    </row>
    <row r="362" spans="3:5" s="38" customFormat="1">
      <c r="C362" s="39"/>
      <c r="D362" s="39"/>
      <c r="E362" s="39"/>
    </row>
    <row r="363" spans="3:5" s="38" customFormat="1">
      <c r="C363" s="39"/>
      <c r="D363" s="39"/>
      <c r="E363" s="39"/>
    </row>
    <row r="364" spans="3:5" s="38" customFormat="1">
      <c r="C364" s="39"/>
      <c r="D364" s="39"/>
      <c r="E364" s="39"/>
    </row>
    <row r="365" spans="3:5" s="38" customFormat="1">
      <c r="C365" s="39"/>
      <c r="D365" s="39"/>
      <c r="E365" s="39"/>
    </row>
    <row r="366" spans="3:5" s="38" customFormat="1">
      <c r="C366" s="39"/>
      <c r="D366" s="39"/>
      <c r="E366" s="39"/>
    </row>
    <row r="367" spans="3:5" s="38" customFormat="1">
      <c r="C367" s="39"/>
      <c r="D367" s="39"/>
      <c r="E367" s="39"/>
    </row>
    <row r="368" spans="3:5" s="38" customFormat="1">
      <c r="C368" s="39"/>
      <c r="D368" s="39"/>
      <c r="E368" s="39"/>
    </row>
    <row r="369" spans="3:5" s="38" customFormat="1">
      <c r="C369" s="39"/>
      <c r="D369" s="39"/>
      <c r="E369" s="39"/>
    </row>
    <row r="370" spans="3:5" s="38" customFormat="1">
      <c r="C370" s="39"/>
      <c r="D370" s="39"/>
      <c r="E370" s="39"/>
    </row>
    <row r="371" spans="3:5" s="38" customFormat="1">
      <c r="C371" s="39"/>
      <c r="D371" s="39"/>
      <c r="E371" s="39"/>
    </row>
    <row r="372" spans="3:5" s="38" customFormat="1">
      <c r="C372" s="39"/>
      <c r="D372" s="39"/>
      <c r="E372" s="39"/>
    </row>
    <row r="373" spans="3:5" s="38" customFormat="1">
      <c r="C373" s="39"/>
      <c r="D373" s="39"/>
      <c r="E373" s="39"/>
    </row>
    <row r="374" spans="3:5" s="38" customFormat="1">
      <c r="C374" s="39"/>
      <c r="D374" s="39"/>
      <c r="E374" s="39"/>
    </row>
    <row r="375" spans="3:5" s="38" customFormat="1">
      <c r="C375" s="39"/>
      <c r="D375" s="39"/>
      <c r="E375" s="39"/>
    </row>
    <row r="376" spans="3:5" s="38" customFormat="1">
      <c r="C376" s="39"/>
      <c r="D376" s="39"/>
      <c r="E376" s="39"/>
    </row>
    <row r="377" spans="3:5" s="38" customFormat="1">
      <c r="C377" s="39"/>
      <c r="D377" s="39"/>
      <c r="E377" s="39"/>
    </row>
    <row r="378" spans="3:5" s="38" customFormat="1">
      <c r="C378" s="39"/>
      <c r="D378" s="39"/>
      <c r="E378" s="39"/>
    </row>
    <row r="379" spans="3:5" s="38" customFormat="1">
      <c r="C379" s="39"/>
      <c r="D379" s="39"/>
      <c r="E379" s="39"/>
    </row>
  </sheetData>
  <mergeCells count="28">
    <mergeCell ref="F17:K17"/>
    <mergeCell ref="L17:P17"/>
    <mergeCell ref="L12:P12"/>
    <mergeCell ref="C15:N15"/>
    <mergeCell ref="A17:A18"/>
    <mergeCell ref="B17:B18"/>
    <mergeCell ref="C17:C18"/>
    <mergeCell ref="D17:D18"/>
    <mergeCell ref="E17:E18"/>
    <mergeCell ref="N86:O86"/>
    <mergeCell ref="A89:B89"/>
    <mergeCell ref="G89:H89"/>
    <mergeCell ref="C82:K82"/>
    <mergeCell ref="C83:K83"/>
    <mergeCell ref="C84:K84"/>
    <mergeCell ref="A86:B86"/>
    <mergeCell ref="D86:E86"/>
    <mergeCell ref="G86:H86"/>
    <mergeCell ref="I86:M86"/>
    <mergeCell ref="C10:P10"/>
    <mergeCell ref="A11:B11"/>
    <mergeCell ref="A13:P13"/>
    <mergeCell ref="A14:P14"/>
    <mergeCell ref="A4:P4"/>
    <mergeCell ref="A5:P5"/>
    <mergeCell ref="C7:P7"/>
    <mergeCell ref="C8:P8"/>
    <mergeCell ref="C9:P9"/>
  </mergeCells>
  <pageMargins left="0.48" right="0.43307086614173229" top="0.74803149606299213" bottom="0.6692913385826772" header="0.51181102362204722" footer="0.43307086614173229"/>
  <pageSetup paperSize="9" scale="60" orientation="landscape" r:id="rId1"/>
  <headerFooter alignWithMargins="0">
    <oddFooter>&amp;R&amp;P lapa</oddFooter>
  </headerFooter>
  <rowBreaks count="1" manualBreakCount="1">
    <brk id="3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1"/>
  <sheetViews>
    <sheetView view="pageBreakPreview" topLeftCell="A16" zoomScaleNormal="100" zoomScaleSheetLayoutView="100" workbookViewId="0">
      <selection activeCell="C27" sqref="C27"/>
    </sheetView>
  </sheetViews>
  <sheetFormatPr defaultRowHeight="12.75"/>
  <cols>
    <col min="1" max="1" width="4.140625" style="40" customWidth="1"/>
    <col min="2" max="2" width="12.5703125" style="56" customWidth="1"/>
    <col min="3" max="3" width="40" style="66" customWidth="1"/>
    <col min="4" max="4" width="5.85546875" style="66" bestFit="1" customWidth="1"/>
    <col min="5" max="5" width="10" style="66" customWidth="1"/>
    <col min="6" max="6" width="5.7109375" style="56" bestFit="1" customWidth="1"/>
    <col min="7" max="7" width="5.7109375" style="40" bestFit="1" customWidth="1"/>
    <col min="8" max="8" width="7.28515625" style="40" customWidth="1"/>
    <col min="9" max="9" width="6.7109375" style="40" bestFit="1" customWidth="1"/>
    <col min="10" max="10" width="7" style="40" bestFit="1" customWidth="1"/>
    <col min="11" max="11" width="7" style="40" customWidth="1"/>
    <col min="12" max="16" width="8.42578125" style="40" customWidth="1"/>
    <col min="17" max="16384" width="9.140625" style="40"/>
  </cols>
  <sheetData>
    <row r="1" spans="1:16">
      <c r="B1" s="38"/>
      <c r="C1" s="39"/>
      <c r="D1" s="39"/>
      <c r="E1" s="39"/>
      <c r="F1" s="38"/>
      <c r="P1" s="112" t="s">
        <v>210</v>
      </c>
    </row>
    <row r="2" spans="1:16">
      <c r="B2" s="38"/>
      <c r="C2" s="39"/>
      <c r="D2" s="39"/>
      <c r="E2" s="39"/>
      <c r="F2" s="38"/>
      <c r="P2" s="112" t="s">
        <v>282</v>
      </c>
    </row>
    <row r="3" spans="1:16">
      <c r="B3" s="38"/>
      <c r="C3" s="39"/>
      <c r="D3" s="39"/>
      <c r="E3" s="39"/>
      <c r="F3" s="38"/>
      <c r="P3" s="112" t="s">
        <v>211</v>
      </c>
    </row>
    <row r="4" spans="1:16" ht="15.75">
      <c r="A4" s="386" t="s">
        <v>212</v>
      </c>
      <c r="B4" s="386"/>
      <c r="C4" s="386"/>
      <c r="D4" s="386"/>
      <c r="E4" s="386"/>
      <c r="F4" s="386"/>
      <c r="G4" s="386"/>
      <c r="H4" s="386"/>
      <c r="I4" s="386"/>
      <c r="J4" s="386"/>
      <c r="K4" s="386"/>
      <c r="L4" s="386"/>
      <c r="M4" s="386"/>
      <c r="N4" s="386"/>
      <c r="O4" s="386"/>
      <c r="P4" s="386"/>
    </row>
    <row r="5" spans="1:16" ht="14.25">
      <c r="A5" s="387" t="s">
        <v>213</v>
      </c>
      <c r="B5" s="387"/>
      <c r="C5" s="387"/>
      <c r="D5" s="387"/>
      <c r="E5" s="387"/>
      <c r="F5" s="387"/>
      <c r="G5" s="387"/>
      <c r="H5" s="387"/>
      <c r="I5" s="387"/>
      <c r="J5" s="387"/>
      <c r="K5" s="387"/>
      <c r="L5" s="387"/>
      <c r="M5" s="387"/>
      <c r="N5" s="387"/>
      <c r="O5" s="387"/>
      <c r="P5" s="387"/>
    </row>
    <row r="6" spans="1:16" ht="7.5" customHeight="1">
      <c r="A6" s="113"/>
      <c r="B6" s="113"/>
      <c r="C6" s="113"/>
      <c r="D6" s="113"/>
      <c r="E6" s="113"/>
      <c r="F6" s="113"/>
      <c r="G6" s="113"/>
      <c r="H6" s="113"/>
      <c r="I6" s="113"/>
      <c r="J6" s="113"/>
      <c r="K6" s="113"/>
      <c r="L6" s="113"/>
      <c r="M6" s="113"/>
      <c r="N6" s="113"/>
      <c r="O6" s="113"/>
      <c r="P6" s="113"/>
    </row>
    <row r="7" spans="1:16" ht="4.5" customHeight="1">
      <c r="A7" s="114" t="s">
        <v>214</v>
      </c>
      <c r="B7" s="115"/>
      <c r="C7" s="388"/>
      <c r="D7" s="388"/>
      <c r="E7" s="388"/>
      <c r="F7" s="388"/>
      <c r="G7" s="388"/>
      <c r="H7" s="388"/>
      <c r="I7" s="388"/>
      <c r="J7" s="388"/>
      <c r="K7" s="388"/>
      <c r="L7" s="388"/>
      <c r="M7" s="388"/>
      <c r="N7" s="388"/>
      <c r="O7" s="388"/>
      <c r="P7" s="388"/>
    </row>
    <row r="8" spans="1:16" ht="15" customHeight="1">
      <c r="A8" s="116" t="s">
        <v>215</v>
      </c>
      <c r="B8" s="117"/>
      <c r="C8" s="388" t="s">
        <v>279</v>
      </c>
      <c r="D8" s="388"/>
      <c r="E8" s="388"/>
      <c r="F8" s="388"/>
      <c r="G8" s="388"/>
      <c r="H8" s="388"/>
      <c r="I8" s="388"/>
      <c r="J8" s="388"/>
      <c r="K8" s="388"/>
      <c r="L8" s="388"/>
      <c r="M8" s="388"/>
      <c r="N8" s="388"/>
      <c r="O8" s="388"/>
      <c r="P8" s="388"/>
    </row>
    <row r="9" spans="1:16" ht="15">
      <c r="A9" s="116" t="s">
        <v>216</v>
      </c>
      <c r="B9" s="117"/>
      <c r="C9" s="404" t="s">
        <v>280</v>
      </c>
      <c r="D9" s="404"/>
      <c r="E9" s="404"/>
      <c r="F9" s="404"/>
      <c r="G9" s="404"/>
      <c r="H9" s="404"/>
      <c r="I9" s="404"/>
      <c r="J9" s="404"/>
      <c r="K9" s="404"/>
      <c r="L9" s="404"/>
      <c r="M9" s="404"/>
      <c r="N9" s="404"/>
      <c r="O9" s="404"/>
      <c r="P9" s="404"/>
    </row>
    <row r="10" spans="1:16" ht="15" customHeight="1">
      <c r="A10" s="116" t="s">
        <v>217</v>
      </c>
      <c r="B10" s="133"/>
      <c r="C10" s="403" t="s">
        <v>218</v>
      </c>
      <c r="D10" s="403"/>
      <c r="E10" s="403"/>
      <c r="F10" s="403"/>
      <c r="G10" s="403"/>
      <c r="H10" s="403"/>
      <c r="I10" s="403"/>
      <c r="J10" s="403"/>
      <c r="K10" s="403"/>
      <c r="L10" s="403"/>
      <c r="M10" s="403"/>
      <c r="N10" s="403"/>
      <c r="O10" s="403"/>
      <c r="P10" s="403"/>
    </row>
    <row r="11" spans="1:16" ht="29.25" customHeight="1">
      <c r="A11" s="392" t="s">
        <v>219</v>
      </c>
      <c r="B11" s="392"/>
      <c r="C11" s="155"/>
      <c r="D11" s="151"/>
      <c r="E11" s="152"/>
      <c r="F11" s="152"/>
      <c r="G11" s="152"/>
      <c r="H11" s="153"/>
      <c r="I11" s="153"/>
      <c r="J11" s="154"/>
      <c r="K11" s="113"/>
      <c r="L11" s="113"/>
      <c r="M11" s="113"/>
      <c r="N11" s="113"/>
      <c r="O11" s="113"/>
      <c r="P11" s="113"/>
    </row>
    <row r="12" spans="1:16" s="38" customFormat="1" ht="12.75" customHeight="1">
      <c r="A12" s="430" t="s">
        <v>270</v>
      </c>
      <c r="B12" s="430"/>
      <c r="C12" s="430"/>
      <c r="D12" s="430"/>
      <c r="E12" s="430"/>
      <c r="F12" s="430"/>
      <c r="G12" s="430"/>
      <c r="H12" s="430"/>
      <c r="I12" s="430"/>
      <c r="J12" s="430"/>
      <c r="K12" s="430"/>
      <c r="L12" s="430"/>
      <c r="M12" s="430"/>
      <c r="N12" s="430"/>
      <c r="O12" s="430"/>
      <c r="P12" s="430"/>
    </row>
    <row r="13" spans="1:16" s="38" customFormat="1" ht="12.75" customHeight="1">
      <c r="A13" s="430" t="s">
        <v>94</v>
      </c>
      <c r="B13" s="430"/>
      <c r="C13" s="430"/>
      <c r="D13" s="430"/>
      <c r="E13" s="430"/>
      <c r="F13" s="430"/>
      <c r="G13" s="430"/>
      <c r="H13" s="430"/>
      <c r="I13" s="430"/>
      <c r="J13" s="430"/>
      <c r="K13" s="430"/>
      <c r="L13" s="430"/>
      <c r="M13" s="430"/>
      <c r="N13" s="430"/>
      <c r="O13" s="430"/>
      <c r="P13" s="430"/>
    </row>
    <row r="14" spans="1:16" s="38" customFormat="1">
      <c r="C14" s="435" t="s">
        <v>9</v>
      </c>
      <c r="D14" s="435"/>
      <c r="E14" s="435"/>
      <c r="F14" s="435"/>
      <c r="G14" s="435"/>
      <c r="H14" s="435"/>
      <c r="I14" s="435"/>
      <c r="J14" s="435"/>
      <c r="K14" s="435"/>
      <c r="L14" s="435"/>
      <c r="M14" s="435"/>
      <c r="N14" s="435"/>
    </row>
    <row r="15" spans="1:16" ht="9" customHeight="1" thickBot="1">
      <c r="B15" s="40"/>
      <c r="C15" s="40"/>
      <c r="D15" s="40"/>
      <c r="E15" s="40"/>
      <c r="F15" s="40"/>
      <c r="I15" s="42"/>
      <c r="J15" s="42"/>
      <c r="K15" s="42"/>
      <c r="L15" s="41"/>
      <c r="M15" s="41"/>
      <c r="N15" s="41"/>
      <c r="O15" s="43"/>
      <c r="P15" s="43"/>
    </row>
    <row r="16" spans="1:16" s="11" customFormat="1" ht="13.5" thickBot="1">
      <c r="A16" s="433" t="s">
        <v>0</v>
      </c>
      <c r="B16" s="433" t="s">
        <v>18</v>
      </c>
      <c r="C16" s="431" t="s">
        <v>19</v>
      </c>
      <c r="D16" s="433" t="s">
        <v>20</v>
      </c>
      <c r="E16" s="433" t="s">
        <v>21</v>
      </c>
      <c r="F16" s="455" t="s">
        <v>22</v>
      </c>
      <c r="G16" s="455"/>
      <c r="H16" s="455"/>
      <c r="I16" s="455"/>
      <c r="J16" s="455"/>
      <c r="K16" s="455"/>
      <c r="L16" s="455" t="s">
        <v>23</v>
      </c>
      <c r="M16" s="455"/>
      <c r="N16" s="455"/>
      <c r="O16" s="455"/>
      <c r="P16" s="455"/>
    </row>
    <row r="17" spans="1:16" s="11" customFormat="1" ht="69.75" customHeight="1" thickBot="1">
      <c r="A17" s="434"/>
      <c r="B17" s="434"/>
      <c r="C17" s="432"/>
      <c r="D17" s="434"/>
      <c r="E17" s="434"/>
      <c r="F17" s="12" t="s">
        <v>24</v>
      </c>
      <c r="G17" s="13" t="s">
        <v>33</v>
      </c>
      <c r="H17" s="13" t="s">
        <v>34</v>
      </c>
      <c r="I17" s="13" t="s">
        <v>35</v>
      </c>
      <c r="J17" s="13" t="s">
        <v>36</v>
      </c>
      <c r="K17" s="12" t="s">
        <v>37</v>
      </c>
      <c r="L17" s="13" t="s">
        <v>25</v>
      </c>
      <c r="M17" s="13" t="s">
        <v>34</v>
      </c>
      <c r="N17" s="13" t="s">
        <v>35</v>
      </c>
      <c r="O17" s="13" t="s">
        <v>36</v>
      </c>
      <c r="P17" s="13" t="s">
        <v>38</v>
      </c>
    </row>
    <row r="18" spans="1:16" s="11" customFormat="1" ht="13.5" thickBot="1">
      <c r="A18" s="29" t="s">
        <v>26</v>
      </c>
      <c r="B18" s="30" t="s">
        <v>27</v>
      </c>
      <c r="C18" s="31">
        <v>3</v>
      </c>
      <c r="D18" s="32">
        <v>4</v>
      </c>
      <c r="E18" s="31">
        <v>5</v>
      </c>
      <c r="F18" s="32">
        <v>6</v>
      </c>
      <c r="G18" s="31">
        <v>7</v>
      </c>
      <c r="H18" s="31">
        <v>8</v>
      </c>
      <c r="I18" s="32">
        <v>9</v>
      </c>
      <c r="J18" s="32">
        <v>10</v>
      </c>
      <c r="K18" s="31">
        <v>11</v>
      </c>
      <c r="L18" s="31">
        <v>12</v>
      </c>
      <c r="M18" s="31">
        <v>13</v>
      </c>
      <c r="N18" s="32">
        <v>14</v>
      </c>
      <c r="O18" s="32">
        <v>15</v>
      </c>
      <c r="P18" s="33">
        <v>16</v>
      </c>
    </row>
    <row r="19" spans="1:16" ht="18.75" customHeight="1">
      <c r="A19" s="44"/>
      <c r="B19" s="45"/>
      <c r="C19" s="96" t="s">
        <v>96</v>
      </c>
      <c r="D19" s="46"/>
      <c r="E19" s="47"/>
      <c r="F19" s="51"/>
      <c r="G19" s="51"/>
      <c r="H19" s="51"/>
      <c r="I19" s="51"/>
      <c r="J19" s="51"/>
      <c r="K19" s="51"/>
      <c r="L19" s="51"/>
      <c r="M19" s="51"/>
      <c r="N19" s="51"/>
      <c r="O19" s="51"/>
      <c r="P19" s="54"/>
    </row>
    <row r="20" spans="1:16" s="68" customFormat="1" ht="25.5">
      <c r="A20" s="67">
        <v>1</v>
      </c>
      <c r="B20" s="21" t="s">
        <v>46</v>
      </c>
      <c r="C20" s="227" t="s">
        <v>95</v>
      </c>
      <c r="D20" s="21" t="s">
        <v>44</v>
      </c>
      <c r="E20" s="22">
        <v>1</v>
      </c>
      <c r="F20" s="23"/>
      <c r="G20" s="34"/>
      <c r="H20" s="35"/>
      <c r="I20" s="34"/>
      <c r="J20" s="34"/>
      <c r="K20" s="34"/>
      <c r="L20" s="34"/>
      <c r="M20" s="34"/>
      <c r="N20" s="34"/>
      <c r="O20" s="34"/>
      <c r="P20" s="36"/>
    </row>
    <row r="21" spans="1:16" ht="14.25" customHeight="1">
      <c r="A21" s="100"/>
      <c r="C21" s="101" t="s">
        <v>158</v>
      </c>
      <c r="D21" s="102"/>
      <c r="E21" s="103"/>
      <c r="F21" s="104"/>
      <c r="G21" s="104"/>
      <c r="H21" s="104"/>
      <c r="I21" s="51"/>
      <c r="J21" s="51"/>
      <c r="K21" s="51"/>
      <c r="L21" s="51"/>
      <c r="M21" s="51"/>
      <c r="N21" s="51"/>
      <c r="O21" s="26"/>
      <c r="P21" s="27"/>
    </row>
    <row r="22" spans="1:16" s="68" customFormat="1" ht="38.25">
      <c r="A22" s="67">
        <v>1</v>
      </c>
      <c r="B22" s="21" t="s">
        <v>65</v>
      </c>
      <c r="C22" s="227" t="s">
        <v>322</v>
      </c>
      <c r="D22" s="21" t="s">
        <v>31</v>
      </c>
      <c r="E22" s="22">
        <f>E25*0.15</f>
        <v>135.91499999999999</v>
      </c>
      <c r="F22" s="23"/>
      <c r="G22" s="34"/>
      <c r="H22" s="35"/>
      <c r="I22" s="34"/>
      <c r="J22" s="34"/>
      <c r="K22" s="34"/>
      <c r="L22" s="34"/>
      <c r="M22" s="34"/>
      <c r="N22" s="34"/>
      <c r="O22" s="34"/>
      <c r="P22" s="36"/>
    </row>
    <row r="23" spans="1:16" s="68" customFormat="1" ht="15" customHeight="1">
      <c r="A23" s="67">
        <v>2</v>
      </c>
      <c r="B23" s="21"/>
      <c r="C23" s="19" t="s">
        <v>295</v>
      </c>
      <c r="D23" s="21" t="s">
        <v>73</v>
      </c>
      <c r="E23" s="22">
        <f>E22*0.18</f>
        <v>24.464699999999997</v>
      </c>
      <c r="F23" s="23"/>
      <c r="G23" s="34"/>
      <c r="H23" s="35"/>
      <c r="I23" s="34"/>
      <c r="J23" s="34"/>
      <c r="K23" s="34"/>
      <c r="L23" s="34"/>
      <c r="M23" s="34"/>
      <c r="N23" s="34"/>
      <c r="O23" s="34"/>
      <c r="P23" s="36"/>
    </row>
    <row r="24" spans="1:16" s="68" customFormat="1">
      <c r="A24" s="67">
        <v>3</v>
      </c>
      <c r="B24" s="21"/>
      <c r="C24" s="19" t="s">
        <v>111</v>
      </c>
      <c r="D24" s="21" t="s">
        <v>31</v>
      </c>
      <c r="E24" s="22">
        <f>E22</f>
        <v>135.91499999999999</v>
      </c>
      <c r="F24" s="23"/>
      <c r="G24" s="34"/>
      <c r="H24" s="35"/>
      <c r="I24" s="34"/>
      <c r="J24" s="34"/>
      <c r="K24" s="34"/>
      <c r="L24" s="34"/>
      <c r="M24" s="34"/>
      <c r="N24" s="34"/>
      <c r="O24" s="34"/>
      <c r="P24" s="36"/>
    </row>
    <row r="25" spans="1:16" s="68" customFormat="1" ht="15" customHeight="1">
      <c r="A25" s="67">
        <v>4</v>
      </c>
      <c r="B25" s="21" t="s">
        <v>65</v>
      </c>
      <c r="C25" s="227" t="s">
        <v>98</v>
      </c>
      <c r="D25" s="21" t="s">
        <v>31</v>
      </c>
      <c r="E25" s="22">
        <v>906.1</v>
      </c>
      <c r="F25" s="23"/>
      <c r="G25" s="34"/>
      <c r="H25" s="35"/>
      <c r="I25" s="34"/>
      <c r="J25" s="34"/>
      <c r="K25" s="34"/>
      <c r="L25" s="34"/>
      <c r="M25" s="34"/>
      <c r="N25" s="34"/>
      <c r="O25" s="34"/>
      <c r="P25" s="36"/>
    </row>
    <row r="26" spans="1:16" s="68" customFormat="1" ht="15" customHeight="1">
      <c r="A26" s="67">
        <v>5</v>
      </c>
      <c r="B26" s="21"/>
      <c r="C26" s="19" t="s">
        <v>295</v>
      </c>
      <c r="D26" s="21" t="s">
        <v>73</v>
      </c>
      <c r="E26" s="22">
        <f>E25*0.12*0.4</f>
        <v>43.492800000000003</v>
      </c>
      <c r="F26" s="23"/>
      <c r="G26" s="34"/>
      <c r="H26" s="35"/>
      <c r="I26" s="34"/>
      <c r="J26" s="34"/>
      <c r="K26" s="34"/>
      <c r="L26" s="34"/>
      <c r="M26" s="34"/>
      <c r="N26" s="34"/>
      <c r="O26" s="34"/>
      <c r="P26" s="36"/>
    </row>
    <row r="27" spans="1:16" s="68" customFormat="1" ht="15" customHeight="1">
      <c r="A27" s="67">
        <v>6</v>
      </c>
      <c r="B27" s="21"/>
      <c r="C27" s="19" t="s">
        <v>296</v>
      </c>
      <c r="D27" s="21" t="s">
        <v>75</v>
      </c>
      <c r="E27" s="22">
        <f>E25*5</f>
        <v>4530.5</v>
      </c>
      <c r="F27" s="23"/>
      <c r="G27" s="34"/>
      <c r="H27" s="35"/>
      <c r="I27" s="34"/>
      <c r="J27" s="34"/>
      <c r="K27" s="34"/>
      <c r="L27" s="34"/>
      <c r="M27" s="34"/>
      <c r="N27" s="34"/>
      <c r="O27" s="34"/>
      <c r="P27" s="36"/>
    </row>
    <row r="28" spans="1:16" s="68" customFormat="1" ht="25.5">
      <c r="A28" s="67">
        <v>7</v>
      </c>
      <c r="B28" s="21"/>
      <c r="C28" s="19" t="s">
        <v>414</v>
      </c>
      <c r="D28" s="21" t="s">
        <v>31</v>
      </c>
      <c r="E28" s="22">
        <f>E25*1.02</f>
        <v>924.22200000000009</v>
      </c>
      <c r="F28" s="23"/>
      <c r="G28" s="34"/>
      <c r="H28" s="35"/>
      <c r="I28" s="34"/>
      <c r="J28" s="34"/>
      <c r="K28" s="34"/>
      <c r="L28" s="34"/>
      <c r="M28" s="34"/>
      <c r="N28" s="34"/>
      <c r="O28" s="34"/>
      <c r="P28" s="36"/>
    </row>
    <row r="29" spans="1:16" s="68" customFormat="1">
      <c r="A29" s="100"/>
      <c r="B29" s="56"/>
      <c r="C29" s="101" t="s">
        <v>323</v>
      </c>
      <c r="D29" s="102"/>
      <c r="E29" s="103"/>
      <c r="F29" s="23"/>
      <c r="G29" s="34"/>
      <c r="H29" s="35"/>
      <c r="I29" s="34"/>
      <c r="J29" s="34"/>
      <c r="K29" s="34"/>
      <c r="L29" s="34"/>
      <c r="M29" s="34"/>
      <c r="N29" s="34"/>
      <c r="O29" s="34"/>
      <c r="P29" s="36"/>
    </row>
    <row r="30" spans="1:16" ht="24" customHeight="1">
      <c r="A30" s="67">
        <v>1</v>
      </c>
      <c r="B30" s="21" t="s">
        <v>116</v>
      </c>
      <c r="C30" s="227" t="s">
        <v>159</v>
      </c>
      <c r="D30" s="21" t="s">
        <v>54</v>
      </c>
      <c r="E30" s="22">
        <f>E31+E32</f>
        <v>26</v>
      </c>
      <c r="F30" s="104"/>
      <c r="G30" s="104"/>
      <c r="H30" s="104"/>
      <c r="I30" s="51"/>
      <c r="J30" s="51"/>
      <c r="K30" s="51"/>
      <c r="L30" s="51"/>
      <c r="M30" s="51"/>
      <c r="N30" s="51"/>
      <c r="O30" s="26"/>
      <c r="P30" s="27"/>
    </row>
    <row r="31" spans="1:16" s="68" customFormat="1" ht="25.5">
      <c r="A31" s="67">
        <v>2</v>
      </c>
      <c r="B31" s="21"/>
      <c r="C31" s="19" t="s">
        <v>324</v>
      </c>
      <c r="D31" s="21" t="s">
        <v>54</v>
      </c>
      <c r="E31" s="22">
        <v>16</v>
      </c>
      <c r="F31" s="23"/>
      <c r="G31" s="34"/>
      <c r="H31" s="35"/>
      <c r="I31" s="34"/>
      <c r="J31" s="34"/>
      <c r="K31" s="34"/>
      <c r="L31" s="34"/>
      <c r="M31" s="34"/>
      <c r="N31" s="34"/>
      <c r="O31" s="34"/>
      <c r="P31" s="36"/>
    </row>
    <row r="32" spans="1:16" s="68" customFormat="1" ht="25.5">
      <c r="A32" s="67">
        <v>3</v>
      </c>
      <c r="B32" s="21"/>
      <c r="C32" s="19" t="s">
        <v>325</v>
      </c>
      <c r="D32" s="21" t="s">
        <v>54</v>
      </c>
      <c r="E32" s="22">
        <v>10</v>
      </c>
      <c r="F32" s="23"/>
      <c r="G32" s="34"/>
      <c r="H32" s="35"/>
      <c r="I32" s="34"/>
      <c r="J32" s="34"/>
      <c r="K32" s="34"/>
      <c r="L32" s="34"/>
      <c r="M32" s="34"/>
      <c r="N32" s="34"/>
      <c r="O32" s="34"/>
      <c r="P32" s="36"/>
    </row>
    <row r="33" spans="1:16" s="68" customFormat="1" ht="13.5" customHeight="1" thickBot="1">
      <c r="A33" s="67">
        <v>4</v>
      </c>
      <c r="B33" s="21"/>
      <c r="C33" s="19" t="s">
        <v>68</v>
      </c>
      <c r="D33" s="21" t="s">
        <v>54</v>
      </c>
      <c r="E33" s="25">
        <f>E32+E31</f>
        <v>26</v>
      </c>
      <c r="F33" s="23"/>
      <c r="G33" s="34"/>
      <c r="H33" s="35"/>
      <c r="I33" s="34"/>
      <c r="J33" s="34"/>
      <c r="K33" s="34"/>
      <c r="L33" s="34"/>
      <c r="M33" s="34"/>
      <c r="N33" s="34"/>
      <c r="O33" s="34"/>
      <c r="P33" s="36"/>
    </row>
    <row r="34" spans="1:16">
      <c r="A34" s="69"/>
      <c r="B34" s="45"/>
      <c r="C34" s="449" t="s">
        <v>4</v>
      </c>
      <c r="D34" s="450"/>
      <c r="E34" s="450"/>
      <c r="F34" s="450"/>
      <c r="G34" s="450"/>
      <c r="H34" s="450"/>
      <c r="I34" s="450"/>
      <c r="J34" s="450"/>
      <c r="K34" s="451"/>
      <c r="L34" s="48"/>
      <c r="M34" s="48"/>
      <c r="N34" s="48"/>
      <c r="O34" s="48"/>
      <c r="P34" s="49"/>
    </row>
    <row r="35" spans="1:16">
      <c r="A35" s="55"/>
      <c r="C35" s="453" t="s">
        <v>42</v>
      </c>
      <c r="D35" s="453"/>
      <c r="E35" s="453"/>
      <c r="F35" s="453"/>
      <c r="G35" s="453"/>
      <c r="H35" s="453"/>
      <c r="I35" s="453"/>
      <c r="J35" s="453"/>
      <c r="K35" s="453"/>
      <c r="L35" s="57"/>
      <c r="M35" s="57"/>
      <c r="N35" s="58"/>
      <c r="O35" s="57"/>
      <c r="P35" s="59"/>
    </row>
    <row r="36" spans="1:16" ht="13.5" thickBot="1">
      <c r="A36" s="60"/>
      <c r="B36" s="61"/>
      <c r="C36" s="454" t="s">
        <v>28</v>
      </c>
      <c r="D36" s="454"/>
      <c r="E36" s="454"/>
      <c r="F36" s="454"/>
      <c r="G36" s="454"/>
      <c r="H36" s="454"/>
      <c r="I36" s="454"/>
      <c r="J36" s="454"/>
      <c r="K36" s="454"/>
      <c r="L36" s="62"/>
      <c r="M36" s="62"/>
      <c r="N36" s="62"/>
      <c r="O36" s="62"/>
      <c r="P36" s="63"/>
    </row>
    <row r="37" spans="1:16" s="38" customFormat="1">
      <c r="C37" s="39"/>
      <c r="D37" s="39"/>
      <c r="E37" s="160"/>
    </row>
    <row r="38" spans="1:16" s="38" customFormat="1">
      <c r="A38" s="436" t="s">
        <v>5</v>
      </c>
      <c r="B38" s="436"/>
      <c r="C38" s="64"/>
      <c r="D38" s="437"/>
      <c r="E38" s="435"/>
      <c r="G38" s="436" t="s">
        <v>29</v>
      </c>
      <c r="H38" s="436"/>
      <c r="I38" s="439"/>
      <c r="J38" s="439"/>
      <c r="K38" s="439"/>
      <c r="L38" s="439"/>
      <c r="M38" s="439"/>
      <c r="N38" s="438"/>
      <c r="O38" s="436"/>
    </row>
    <row r="39" spans="1:16" s="38" customFormat="1">
      <c r="C39" s="65" t="s">
        <v>30</v>
      </c>
      <c r="D39" s="39"/>
      <c r="E39" s="39"/>
      <c r="K39" s="65" t="s">
        <v>30</v>
      </c>
    </row>
    <row r="40" spans="1:16" s="38" customFormat="1">
      <c r="C40" s="39"/>
      <c r="D40" s="39"/>
      <c r="E40" s="39"/>
    </row>
    <row r="41" spans="1:16" s="38" customFormat="1">
      <c r="A41" s="436" t="s">
        <v>6</v>
      </c>
      <c r="B41" s="436"/>
      <c r="C41" s="39"/>
      <c r="D41" s="39"/>
      <c r="E41" s="39"/>
      <c r="G41" s="436" t="s">
        <v>6</v>
      </c>
      <c r="H41" s="436"/>
    </row>
    <row r="42" spans="1:16" s="38" customFormat="1">
      <c r="C42" s="39"/>
      <c r="D42" s="39"/>
      <c r="E42" s="39"/>
    </row>
    <row r="43" spans="1:16" s="38" customFormat="1">
      <c r="C43" s="39"/>
      <c r="D43" s="39"/>
      <c r="E43" s="39"/>
    </row>
    <row r="44" spans="1:16" s="38" customFormat="1">
      <c r="C44" s="39"/>
      <c r="D44" s="39"/>
      <c r="E44" s="39"/>
    </row>
    <row r="45" spans="1:16" s="38" customFormat="1">
      <c r="C45" s="39"/>
      <c r="D45" s="39"/>
      <c r="E45" s="39"/>
    </row>
    <row r="46" spans="1:16" s="38" customFormat="1">
      <c r="C46" s="39"/>
      <c r="D46" s="39"/>
      <c r="E46" s="39"/>
    </row>
    <row r="47" spans="1:16" s="38" customFormat="1">
      <c r="C47" s="39"/>
      <c r="D47" s="39"/>
      <c r="E47" s="39"/>
    </row>
    <row r="48" spans="1:16" s="38" customFormat="1">
      <c r="C48" s="39"/>
      <c r="D48" s="39"/>
      <c r="E48" s="39"/>
    </row>
    <row r="49" spans="3:5" s="38" customFormat="1">
      <c r="C49" s="39"/>
      <c r="D49" s="39"/>
      <c r="E49" s="39"/>
    </row>
    <row r="50" spans="3:5" s="38" customFormat="1">
      <c r="C50" s="39"/>
      <c r="D50" s="39"/>
      <c r="E50" s="39"/>
    </row>
    <row r="51" spans="3:5" s="38" customFormat="1">
      <c r="C51" s="39"/>
      <c r="D51" s="39"/>
      <c r="E51" s="39"/>
    </row>
    <row r="52" spans="3:5" s="38" customFormat="1">
      <c r="C52" s="39"/>
      <c r="D52" s="39"/>
      <c r="E52" s="39"/>
    </row>
    <row r="53" spans="3:5" s="38" customFormat="1">
      <c r="C53" s="39"/>
      <c r="D53" s="39"/>
      <c r="E53" s="39"/>
    </row>
    <row r="54" spans="3:5" s="38" customFormat="1">
      <c r="C54" s="39"/>
      <c r="D54" s="39"/>
      <c r="E54" s="39"/>
    </row>
    <row r="55" spans="3:5" s="38" customFormat="1">
      <c r="C55" s="39"/>
      <c r="D55" s="39"/>
      <c r="E55" s="39"/>
    </row>
    <row r="56" spans="3:5" s="38" customFormat="1">
      <c r="C56" s="39"/>
      <c r="D56" s="39"/>
      <c r="E56" s="39"/>
    </row>
    <row r="57" spans="3:5" s="38" customFormat="1">
      <c r="C57" s="39"/>
      <c r="D57" s="39"/>
      <c r="E57" s="39"/>
    </row>
    <row r="58" spans="3:5" s="38" customFormat="1">
      <c r="C58" s="39"/>
      <c r="D58" s="39"/>
      <c r="E58" s="39"/>
    </row>
    <row r="59" spans="3:5" s="38" customFormat="1">
      <c r="C59" s="39"/>
      <c r="D59" s="39"/>
      <c r="E59" s="39"/>
    </row>
    <row r="60" spans="3:5" s="38" customFormat="1">
      <c r="C60" s="39"/>
      <c r="D60" s="39"/>
      <c r="E60" s="39"/>
    </row>
    <row r="61" spans="3:5" s="38" customFormat="1">
      <c r="C61" s="39"/>
      <c r="D61" s="39"/>
      <c r="E61" s="39"/>
    </row>
    <row r="62" spans="3:5" s="38" customFormat="1">
      <c r="C62" s="39"/>
      <c r="D62" s="39"/>
      <c r="E62" s="39"/>
    </row>
    <row r="63" spans="3:5" s="38" customFormat="1">
      <c r="C63" s="39"/>
      <c r="D63" s="39"/>
      <c r="E63" s="39"/>
    </row>
    <row r="64" spans="3:5" s="38" customFormat="1">
      <c r="C64" s="39"/>
      <c r="D64" s="39"/>
      <c r="E64" s="39"/>
    </row>
    <row r="65" spans="3:5" s="38" customFormat="1">
      <c r="C65" s="39"/>
      <c r="D65" s="39"/>
      <c r="E65" s="39"/>
    </row>
    <row r="66" spans="3:5" s="38" customFormat="1">
      <c r="C66" s="39"/>
      <c r="D66" s="39"/>
      <c r="E66" s="39"/>
    </row>
    <row r="67" spans="3:5" s="38" customFormat="1">
      <c r="C67" s="39"/>
      <c r="D67" s="39"/>
      <c r="E67" s="39"/>
    </row>
    <row r="68" spans="3:5" s="38" customFormat="1">
      <c r="C68" s="39"/>
      <c r="D68" s="39"/>
      <c r="E68" s="39"/>
    </row>
    <row r="69" spans="3:5" s="38" customFormat="1">
      <c r="C69" s="39"/>
      <c r="D69" s="39"/>
      <c r="E69" s="39"/>
    </row>
    <row r="70" spans="3:5" s="38" customFormat="1">
      <c r="C70" s="39"/>
      <c r="D70" s="39"/>
      <c r="E70" s="39"/>
    </row>
    <row r="71" spans="3:5" s="38" customFormat="1">
      <c r="C71" s="39"/>
      <c r="D71" s="39"/>
      <c r="E71" s="39"/>
    </row>
    <row r="72" spans="3:5" s="38" customFormat="1">
      <c r="C72" s="39"/>
      <c r="D72" s="39"/>
      <c r="E72" s="39"/>
    </row>
    <row r="73" spans="3:5" s="38" customFormat="1">
      <c r="C73" s="39"/>
      <c r="D73" s="39"/>
      <c r="E73" s="39"/>
    </row>
    <row r="74" spans="3:5" s="38" customFormat="1">
      <c r="C74" s="39"/>
      <c r="D74" s="39"/>
      <c r="E74" s="39"/>
    </row>
    <row r="75" spans="3:5" s="38" customFormat="1">
      <c r="C75" s="39"/>
      <c r="D75" s="39"/>
      <c r="E75" s="39"/>
    </row>
    <row r="76" spans="3:5" s="38" customFormat="1">
      <c r="C76" s="39"/>
      <c r="D76" s="39"/>
      <c r="E76" s="39"/>
    </row>
    <row r="77" spans="3:5" s="38" customFormat="1">
      <c r="C77" s="39"/>
      <c r="D77" s="39"/>
      <c r="E77" s="39"/>
    </row>
    <row r="78" spans="3:5" s="38" customFormat="1">
      <c r="C78" s="39"/>
      <c r="D78" s="39"/>
      <c r="E78" s="39"/>
    </row>
    <row r="79" spans="3:5" s="38" customFormat="1">
      <c r="C79" s="39"/>
      <c r="D79" s="39"/>
      <c r="E79" s="39"/>
    </row>
    <row r="80" spans="3:5" s="38" customFormat="1">
      <c r="C80" s="39"/>
      <c r="D80" s="39"/>
      <c r="E80" s="39"/>
    </row>
    <row r="81" spans="3:5" s="38" customFormat="1">
      <c r="C81" s="39"/>
      <c r="D81" s="39"/>
      <c r="E81" s="39"/>
    </row>
    <row r="82" spans="3:5" s="38" customFormat="1">
      <c r="C82" s="39"/>
      <c r="D82" s="39"/>
      <c r="E82" s="39"/>
    </row>
    <row r="83" spans="3:5" s="38" customFormat="1">
      <c r="C83" s="39"/>
      <c r="D83" s="39"/>
      <c r="E83" s="39"/>
    </row>
    <row r="84" spans="3:5" s="38" customFormat="1">
      <c r="C84" s="39"/>
      <c r="D84" s="39"/>
      <c r="E84" s="39"/>
    </row>
    <row r="85" spans="3:5" s="38" customFormat="1">
      <c r="C85" s="39"/>
      <c r="D85" s="39"/>
      <c r="E85" s="39"/>
    </row>
    <row r="86" spans="3:5" s="38" customFormat="1">
      <c r="C86" s="39"/>
      <c r="D86" s="39"/>
      <c r="E86" s="39"/>
    </row>
    <row r="87" spans="3:5" s="38" customFormat="1">
      <c r="C87" s="39"/>
      <c r="D87" s="39"/>
      <c r="E87" s="39"/>
    </row>
    <row r="88" spans="3:5" s="38" customFormat="1">
      <c r="C88" s="39"/>
      <c r="D88" s="39"/>
      <c r="E88" s="39"/>
    </row>
    <row r="89" spans="3:5" s="38" customFormat="1">
      <c r="C89" s="39"/>
      <c r="D89" s="39"/>
      <c r="E89" s="39"/>
    </row>
    <row r="90" spans="3:5" s="38" customFormat="1">
      <c r="C90" s="39"/>
      <c r="D90" s="39"/>
      <c r="E90" s="39"/>
    </row>
    <row r="91" spans="3:5" s="38" customFormat="1">
      <c r="C91" s="39"/>
      <c r="D91" s="39"/>
      <c r="E91" s="39"/>
    </row>
    <row r="92" spans="3:5" s="38" customFormat="1">
      <c r="C92" s="39"/>
      <c r="D92" s="39"/>
      <c r="E92" s="39"/>
    </row>
    <row r="93" spans="3:5" s="38" customFormat="1">
      <c r="C93" s="39"/>
      <c r="D93" s="39"/>
      <c r="E93" s="39"/>
    </row>
    <row r="94" spans="3:5" s="38" customFormat="1">
      <c r="C94" s="39"/>
      <c r="D94" s="39"/>
      <c r="E94" s="39"/>
    </row>
    <row r="95" spans="3:5" s="38" customFormat="1">
      <c r="C95" s="39"/>
      <c r="D95" s="39"/>
      <c r="E95" s="39"/>
    </row>
    <row r="96" spans="3:5" s="38" customFormat="1">
      <c r="C96" s="39"/>
      <c r="D96" s="39"/>
      <c r="E96" s="39"/>
    </row>
    <row r="97" spans="3:5" s="38" customFormat="1">
      <c r="C97" s="39"/>
      <c r="D97" s="39"/>
      <c r="E97" s="39"/>
    </row>
    <row r="98" spans="3:5" s="38" customFormat="1">
      <c r="C98" s="39"/>
      <c r="D98" s="39"/>
      <c r="E98" s="39"/>
    </row>
    <row r="99" spans="3:5" s="38" customFormat="1">
      <c r="C99" s="39"/>
      <c r="D99" s="39"/>
      <c r="E99" s="39"/>
    </row>
    <row r="100" spans="3:5" s="38" customFormat="1">
      <c r="C100" s="39"/>
      <c r="D100" s="39"/>
      <c r="E100" s="39"/>
    </row>
    <row r="101" spans="3:5" s="38" customFormat="1">
      <c r="C101" s="39"/>
      <c r="D101" s="39"/>
      <c r="E101" s="39"/>
    </row>
    <row r="102" spans="3:5" s="38" customFormat="1">
      <c r="C102" s="39"/>
      <c r="D102" s="39"/>
      <c r="E102" s="39"/>
    </row>
    <row r="103" spans="3:5" s="38" customFormat="1">
      <c r="C103" s="39"/>
      <c r="D103" s="39"/>
      <c r="E103" s="39"/>
    </row>
    <row r="104" spans="3:5" s="38" customFormat="1">
      <c r="C104" s="39"/>
      <c r="D104" s="39"/>
      <c r="E104" s="39"/>
    </row>
    <row r="105" spans="3:5" s="38" customFormat="1">
      <c r="C105" s="39"/>
      <c r="D105" s="39"/>
      <c r="E105" s="39"/>
    </row>
    <row r="106" spans="3:5" s="38" customFormat="1">
      <c r="C106" s="39"/>
      <c r="D106" s="39"/>
      <c r="E106" s="39"/>
    </row>
    <row r="107" spans="3:5" s="38" customFormat="1">
      <c r="C107" s="39"/>
      <c r="D107" s="39"/>
      <c r="E107" s="39"/>
    </row>
    <row r="108" spans="3:5" s="38" customFormat="1">
      <c r="C108" s="39"/>
      <c r="D108" s="39"/>
      <c r="E108" s="39"/>
    </row>
    <row r="109" spans="3:5" s="38" customFormat="1">
      <c r="C109" s="39"/>
      <c r="D109" s="39"/>
      <c r="E109" s="39"/>
    </row>
    <row r="110" spans="3:5" s="38" customFormat="1">
      <c r="C110" s="39"/>
      <c r="D110" s="39"/>
      <c r="E110" s="39"/>
    </row>
    <row r="111" spans="3:5" s="38" customFormat="1">
      <c r="C111" s="39"/>
      <c r="D111" s="39"/>
      <c r="E111" s="39"/>
    </row>
    <row r="112" spans="3:5" s="38" customFormat="1">
      <c r="C112" s="39"/>
      <c r="D112" s="39"/>
      <c r="E112" s="39"/>
    </row>
    <row r="113" spans="3:5" s="38" customFormat="1">
      <c r="C113" s="39"/>
      <c r="D113" s="39"/>
      <c r="E113" s="39"/>
    </row>
    <row r="114" spans="3:5" s="38" customFormat="1">
      <c r="C114" s="39"/>
      <c r="D114" s="39"/>
      <c r="E114" s="39"/>
    </row>
    <row r="115" spans="3:5" s="38" customFormat="1">
      <c r="C115" s="39"/>
      <c r="D115" s="39"/>
      <c r="E115" s="39"/>
    </row>
    <row r="116" spans="3:5" s="38" customFormat="1">
      <c r="C116" s="39"/>
      <c r="D116" s="39"/>
      <c r="E116" s="39"/>
    </row>
    <row r="117" spans="3:5" s="38" customFormat="1">
      <c r="C117" s="39"/>
      <c r="D117" s="39"/>
      <c r="E117" s="39"/>
    </row>
    <row r="118" spans="3:5" s="38" customFormat="1">
      <c r="C118" s="39"/>
      <c r="D118" s="39"/>
      <c r="E118" s="39"/>
    </row>
    <row r="119" spans="3:5" s="38" customFormat="1">
      <c r="C119" s="39"/>
      <c r="D119" s="39"/>
      <c r="E119" s="39"/>
    </row>
    <row r="120" spans="3:5" s="38" customFormat="1">
      <c r="C120" s="39"/>
      <c r="D120" s="39"/>
      <c r="E120" s="39"/>
    </row>
    <row r="121" spans="3:5" s="38" customFormat="1">
      <c r="C121" s="39"/>
      <c r="D121" s="39"/>
      <c r="E121" s="39"/>
    </row>
    <row r="122" spans="3:5" s="38" customFormat="1">
      <c r="C122" s="39"/>
      <c r="D122" s="39"/>
      <c r="E122" s="39"/>
    </row>
    <row r="123" spans="3:5" s="38" customFormat="1">
      <c r="C123" s="39"/>
      <c r="D123" s="39"/>
      <c r="E123" s="39"/>
    </row>
    <row r="124" spans="3:5" s="38" customFormat="1">
      <c r="C124" s="39"/>
      <c r="D124" s="39"/>
      <c r="E124" s="39"/>
    </row>
    <row r="125" spans="3:5" s="38" customFormat="1">
      <c r="C125" s="39"/>
      <c r="D125" s="39"/>
      <c r="E125" s="39"/>
    </row>
    <row r="126" spans="3:5" s="38" customFormat="1">
      <c r="C126" s="39"/>
      <c r="D126" s="39"/>
      <c r="E126" s="39"/>
    </row>
    <row r="127" spans="3:5" s="38" customFormat="1">
      <c r="C127" s="39"/>
      <c r="D127" s="39"/>
      <c r="E127" s="39"/>
    </row>
    <row r="128" spans="3:5" s="38" customFormat="1">
      <c r="C128" s="39"/>
      <c r="D128" s="39"/>
      <c r="E128" s="39"/>
    </row>
    <row r="129" spans="3:5" s="38" customFormat="1">
      <c r="C129" s="39"/>
      <c r="D129" s="39"/>
      <c r="E129" s="39"/>
    </row>
    <row r="130" spans="3:5" s="38" customFormat="1">
      <c r="C130" s="39"/>
      <c r="D130" s="39"/>
      <c r="E130" s="39"/>
    </row>
    <row r="131" spans="3:5" s="38" customFormat="1">
      <c r="C131" s="39"/>
      <c r="D131" s="39"/>
      <c r="E131" s="39"/>
    </row>
    <row r="132" spans="3:5" s="38" customFormat="1">
      <c r="C132" s="39"/>
      <c r="D132" s="39"/>
      <c r="E132" s="39"/>
    </row>
    <row r="133" spans="3:5" s="38" customFormat="1">
      <c r="C133" s="39"/>
      <c r="D133" s="39"/>
      <c r="E133" s="39"/>
    </row>
    <row r="134" spans="3:5" s="38" customFormat="1">
      <c r="C134" s="39"/>
      <c r="D134" s="39"/>
      <c r="E134" s="39"/>
    </row>
    <row r="135" spans="3:5" s="38" customFormat="1">
      <c r="C135" s="39"/>
      <c r="D135" s="39"/>
      <c r="E135" s="39"/>
    </row>
    <row r="136" spans="3:5" s="38" customFormat="1">
      <c r="C136" s="39"/>
      <c r="D136" s="39"/>
      <c r="E136" s="39"/>
    </row>
    <row r="137" spans="3:5" s="38" customFormat="1">
      <c r="C137" s="39"/>
      <c r="D137" s="39"/>
      <c r="E137" s="39"/>
    </row>
    <row r="138" spans="3:5" s="38" customFormat="1">
      <c r="C138" s="39"/>
      <c r="D138" s="39"/>
      <c r="E138" s="39"/>
    </row>
    <row r="139" spans="3:5" s="38" customFormat="1">
      <c r="C139" s="39"/>
      <c r="D139" s="39"/>
      <c r="E139" s="39"/>
    </row>
    <row r="140" spans="3:5" s="38" customFormat="1">
      <c r="C140" s="39"/>
      <c r="D140" s="39"/>
      <c r="E140" s="39"/>
    </row>
    <row r="141" spans="3:5" s="38" customFormat="1">
      <c r="C141" s="39"/>
      <c r="D141" s="39"/>
      <c r="E141" s="39"/>
    </row>
    <row r="142" spans="3:5" s="38" customFormat="1">
      <c r="C142" s="39"/>
      <c r="D142" s="39"/>
      <c r="E142" s="39"/>
    </row>
    <row r="143" spans="3:5" s="38" customFormat="1">
      <c r="C143" s="39"/>
      <c r="D143" s="39"/>
      <c r="E143" s="39"/>
    </row>
    <row r="144" spans="3:5" s="38" customFormat="1">
      <c r="C144" s="39"/>
      <c r="D144" s="39"/>
      <c r="E144" s="39"/>
    </row>
    <row r="145" spans="3:5" s="38" customFormat="1">
      <c r="C145" s="39"/>
      <c r="D145" s="39"/>
      <c r="E145" s="39"/>
    </row>
    <row r="146" spans="3:5" s="38" customFormat="1">
      <c r="C146" s="39"/>
      <c r="D146" s="39"/>
      <c r="E146" s="39"/>
    </row>
    <row r="147" spans="3:5" s="38" customFormat="1">
      <c r="C147" s="39"/>
      <c r="D147" s="39"/>
      <c r="E147" s="39"/>
    </row>
    <row r="148" spans="3:5" s="38" customFormat="1">
      <c r="C148" s="39"/>
      <c r="D148" s="39"/>
      <c r="E148" s="39"/>
    </row>
    <row r="149" spans="3:5" s="38" customFormat="1">
      <c r="C149" s="39"/>
      <c r="D149" s="39"/>
      <c r="E149" s="39"/>
    </row>
    <row r="150" spans="3:5" s="38" customFormat="1">
      <c r="C150" s="39"/>
      <c r="D150" s="39"/>
      <c r="E150" s="39"/>
    </row>
    <row r="151" spans="3:5" s="38" customFormat="1">
      <c r="C151" s="39"/>
      <c r="D151" s="39"/>
      <c r="E151" s="39"/>
    </row>
    <row r="152" spans="3:5" s="38" customFormat="1">
      <c r="C152" s="39"/>
      <c r="D152" s="39"/>
      <c r="E152" s="39"/>
    </row>
    <row r="153" spans="3:5" s="38" customFormat="1">
      <c r="C153" s="39"/>
      <c r="D153" s="39"/>
      <c r="E153" s="39"/>
    </row>
    <row r="154" spans="3:5" s="38" customFormat="1">
      <c r="C154" s="39"/>
      <c r="D154" s="39"/>
      <c r="E154" s="39"/>
    </row>
    <row r="155" spans="3:5" s="38" customFormat="1">
      <c r="C155" s="39"/>
      <c r="D155" s="39"/>
      <c r="E155" s="39"/>
    </row>
    <row r="156" spans="3:5" s="38" customFormat="1">
      <c r="C156" s="39"/>
      <c r="D156" s="39"/>
      <c r="E156" s="39"/>
    </row>
    <row r="157" spans="3:5" s="38" customFormat="1">
      <c r="C157" s="39"/>
      <c r="D157" s="39"/>
      <c r="E157" s="39"/>
    </row>
    <row r="158" spans="3:5" s="38" customFormat="1">
      <c r="C158" s="39"/>
      <c r="D158" s="39"/>
      <c r="E158" s="39"/>
    </row>
    <row r="159" spans="3:5" s="38" customFormat="1">
      <c r="C159" s="39"/>
      <c r="D159" s="39"/>
      <c r="E159" s="39"/>
    </row>
    <row r="160" spans="3:5" s="38" customFormat="1">
      <c r="C160" s="39"/>
      <c r="D160" s="39"/>
      <c r="E160" s="39"/>
    </row>
    <row r="161" spans="3:5" s="38" customFormat="1">
      <c r="C161" s="39"/>
      <c r="D161" s="39"/>
      <c r="E161" s="39"/>
    </row>
    <row r="162" spans="3:5" s="38" customFormat="1">
      <c r="C162" s="39"/>
      <c r="D162" s="39"/>
      <c r="E162" s="39"/>
    </row>
    <row r="163" spans="3:5" s="38" customFormat="1">
      <c r="C163" s="39"/>
      <c r="D163" s="39"/>
      <c r="E163" s="39"/>
    </row>
    <row r="164" spans="3:5" s="38" customFormat="1">
      <c r="C164" s="39"/>
      <c r="D164" s="39"/>
      <c r="E164" s="39"/>
    </row>
    <row r="165" spans="3:5" s="38" customFormat="1">
      <c r="C165" s="39"/>
      <c r="D165" s="39"/>
      <c r="E165" s="39"/>
    </row>
    <row r="166" spans="3:5" s="38" customFormat="1">
      <c r="C166" s="39"/>
      <c r="D166" s="39"/>
      <c r="E166" s="39"/>
    </row>
    <row r="167" spans="3:5" s="38" customFormat="1">
      <c r="C167" s="39"/>
      <c r="D167" s="39"/>
      <c r="E167" s="39"/>
    </row>
    <row r="168" spans="3:5" s="38" customFormat="1">
      <c r="C168" s="39"/>
      <c r="D168" s="39"/>
      <c r="E168" s="39"/>
    </row>
    <row r="169" spans="3:5" s="38" customFormat="1">
      <c r="C169" s="39"/>
      <c r="D169" s="39"/>
      <c r="E169" s="39"/>
    </row>
    <row r="170" spans="3:5" s="38" customFormat="1">
      <c r="C170" s="39"/>
      <c r="D170" s="39"/>
      <c r="E170" s="39"/>
    </row>
    <row r="171" spans="3:5" s="38" customFormat="1">
      <c r="C171" s="39"/>
      <c r="D171" s="39"/>
      <c r="E171" s="39"/>
    </row>
    <row r="172" spans="3:5" s="38" customFormat="1">
      <c r="C172" s="39"/>
      <c r="D172" s="39"/>
      <c r="E172" s="39"/>
    </row>
    <row r="173" spans="3:5" s="38" customFormat="1">
      <c r="C173" s="39"/>
      <c r="D173" s="39"/>
      <c r="E173" s="39"/>
    </row>
    <row r="174" spans="3:5" s="38" customFormat="1">
      <c r="C174" s="39"/>
      <c r="D174" s="39"/>
      <c r="E174" s="39"/>
    </row>
    <row r="175" spans="3:5" s="38" customFormat="1">
      <c r="C175" s="39"/>
      <c r="D175" s="39"/>
      <c r="E175" s="39"/>
    </row>
    <row r="176" spans="3:5" s="38" customFormat="1">
      <c r="C176" s="39"/>
      <c r="D176" s="39"/>
      <c r="E176" s="39"/>
    </row>
    <row r="177" spans="3:5" s="38" customFormat="1">
      <c r="C177" s="39"/>
      <c r="D177" s="39"/>
      <c r="E177" s="39"/>
    </row>
    <row r="178" spans="3:5" s="38" customFormat="1">
      <c r="C178" s="39"/>
      <c r="D178" s="39"/>
      <c r="E178" s="39"/>
    </row>
    <row r="179" spans="3:5" s="38" customFormat="1">
      <c r="C179" s="39"/>
      <c r="D179" s="39"/>
      <c r="E179" s="39"/>
    </row>
    <row r="180" spans="3:5" s="38" customFormat="1">
      <c r="C180" s="39"/>
      <c r="D180" s="39"/>
      <c r="E180" s="39"/>
    </row>
    <row r="181" spans="3:5" s="38" customFormat="1">
      <c r="C181" s="39"/>
      <c r="D181" s="39"/>
      <c r="E181" s="39"/>
    </row>
    <row r="182" spans="3:5" s="38" customFormat="1">
      <c r="C182" s="39"/>
      <c r="D182" s="39"/>
      <c r="E182" s="39"/>
    </row>
    <row r="183" spans="3:5" s="38" customFormat="1">
      <c r="C183" s="39"/>
      <c r="D183" s="39"/>
      <c r="E183" s="39"/>
    </row>
    <row r="184" spans="3:5" s="38" customFormat="1">
      <c r="C184" s="39"/>
      <c r="D184" s="39"/>
      <c r="E184" s="39"/>
    </row>
    <row r="185" spans="3:5" s="38" customFormat="1">
      <c r="C185" s="39"/>
      <c r="D185" s="39"/>
      <c r="E185" s="39"/>
    </row>
    <row r="186" spans="3:5" s="38" customFormat="1">
      <c r="C186" s="39"/>
      <c r="D186" s="39"/>
      <c r="E186" s="39"/>
    </row>
    <row r="187" spans="3:5" s="38" customFormat="1">
      <c r="C187" s="39"/>
      <c r="D187" s="39"/>
      <c r="E187" s="39"/>
    </row>
    <row r="188" spans="3:5" s="38" customFormat="1">
      <c r="C188" s="39"/>
      <c r="D188" s="39"/>
      <c r="E188" s="39"/>
    </row>
    <row r="189" spans="3:5" s="38" customFormat="1">
      <c r="C189" s="39"/>
      <c r="D189" s="39"/>
      <c r="E189" s="39"/>
    </row>
    <row r="190" spans="3:5" s="38" customFormat="1">
      <c r="C190" s="39"/>
      <c r="D190" s="39"/>
      <c r="E190" s="39"/>
    </row>
    <row r="191" spans="3:5" s="38" customFormat="1">
      <c r="C191" s="39"/>
      <c r="D191" s="39"/>
      <c r="E191" s="39"/>
    </row>
    <row r="192" spans="3:5" s="38" customFormat="1">
      <c r="C192" s="39"/>
      <c r="D192" s="39"/>
      <c r="E192" s="39"/>
    </row>
    <row r="193" spans="3:5" s="38" customFormat="1">
      <c r="C193" s="39"/>
      <c r="D193" s="39"/>
      <c r="E193" s="39"/>
    </row>
    <row r="194" spans="3:5" s="38" customFormat="1">
      <c r="C194" s="39"/>
      <c r="D194" s="39"/>
      <c r="E194" s="39"/>
    </row>
    <row r="195" spans="3:5" s="38" customFormat="1">
      <c r="C195" s="39"/>
      <c r="D195" s="39"/>
      <c r="E195" s="39"/>
    </row>
    <row r="196" spans="3:5" s="38" customFormat="1">
      <c r="C196" s="39"/>
      <c r="D196" s="39"/>
      <c r="E196" s="39"/>
    </row>
    <row r="197" spans="3:5" s="38" customFormat="1">
      <c r="C197" s="39"/>
      <c r="D197" s="39"/>
      <c r="E197" s="39"/>
    </row>
    <row r="198" spans="3:5" s="38" customFormat="1">
      <c r="C198" s="39"/>
      <c r="D198" s="39"/>
      <c r="E198" s="39"/>
    </row>
    <row r="199" spans="3:5" s="38" customFormat="1">
      <c r="C199" s="39"/>
      <c r="D199" s="39"/>
      <c r="E199" s="39"/>
    </row>
    <row r="200" spans="3:5" s="38" customFormat="1">
      <c r="C200" s="39"/>
      <c r="D200" s="39"/>
      <c r="E200" s="39"/>
    </row>
    <row r="201" spans="3:5" s="38" customFormat="1">
      <c r="C201" s="39"/>
      <c r="D201" s="39"/>
      <c r="E201" s="39"/>
    </row>
    <row r="202" spans="3:5" s="38" customFormat="1">
      <c r="C202" s="39"/>
      <c r="D202" s="39"/>
      <c r="E202" s="39"/>
    </row>
    <row r="203" spans="3:5" s="38" customFormat="1">
      <c r="C203" s="39"/>
      <c r="D203" s="39"/>
      <c r="E203" s="39"/>
    </row>
    <row r="204" spans="3:5" s="38" customFormat="1">
      <c r="C204" s="39"/>
      <c r="D204" s="39"/>
      <c r="E204" s="39"/>
    </row>
    <row r="205" spans="3:5" s="38" customFormat="1">
      <c r="C205" s="39"/>
      <c r="D205" s="39"/>
      <c r="E205" s="39"/>
    </row>
    <row r="206" spans="3:5" s="38" customFormat="1">
      <c r="C206" s="39"/>
      <c r="D206" s="39"/>
      <c r="E206" s="39"/>
    </row>
    <row r="207" spans="3:5" s="38" customFormat="1">
      <c r="C207" s="39"/>
      <c r="D207" s="39"/>
      <c r="E207" s="39"/>
    </row>
    <row r="208" spans="3:5" s="38" customFormat="1">
      <c r="C208" s="39"/>
      <c r="D208" s="39"/>
      <c r="E208" s="39"/>
    </row>
    <row r="209" spans="3:5" s="38" customFormat="1">
      <c r="C209" s="39"/>
      <c r="D209" s="39"/>
      <c r="E209" s="39"/>
    </row>
    <row r="210" spans="3:5" s="38" customFormat="1">
      <c r="C210" s="39"/>
      <c r="D210" s="39"/>
      <c r="E210" s="39"/>
    </row>
    <row r="211" spans="3:5" s="38" customFormat="1">
      <c r="C211" s="39"/>
      <c r="D211" s="39"/>
      <c r="E211" s="39"/>
    </row>
    <row r="212" spans="3:5" s="38" customFormat="1">
      <c r="C212" s="39"/>
      <c r="D212" s="39"/>
      <c r="E212" s="39"/>
    </row>
    <row r="213" spans="3:5" s="38" customFormat="1">
      <c r="C213" s="39"/>
      <c r="D213" s="39"/>
      <c r="E213" s="39"/>
    </row>
    <row r="214" spans="3:5" s="38" customFormat="1">
      <c r="C214" s="39"/>
      <c r="D214" s="39"/>
      <c r="E214" s="39"/>
    </row>
    <row r="215" spans="3:5" s="38" customFormat="1">
      <c r="C215" s="39"/>
      <c r="D215" s="39"/>
      <c r="E215" s="39"/>
    </row>
    <row r="216" spans="3:5" s="38" customFormat="1">
      <c r="C216" s="39"/>
      <c r="D216" s="39"/>
      <c r="E216" s="39"/>
    </row>
    <row r="217" spans="3:5" s="38" customFormat="1">
      <c r="C217" s="39"/>
      <c r="D217" s="39"/>
      <c r="E217" s="39"/>
    </row>
    <row r="218" spans="3:5" s="38" customFormat="1">
      <c r="C218" s="39"/>
      <c r="D218" s="39"/>
      <c r="E218" s="39"/>
    </row>
    <row r="219" spans="3:5" s="38" customFormat="1">
      <c r="C219" s="39"/>
      <c r="D219" s="39"/>
      <c r="E219" s="39"/>
    </row>
    <row r="220" spans="3:5" s="38" customFormat="1">
      <c r="C220" s="39"/>
      <c r="D220" s="39"/>
      <c r="E220" s="39"/>
    </row>
    <row r="221" spans="3:5" s="38" customFormat="1">
      <c r="C221" s="39"/>
      <c r="D221" s="39"/>
      <c r="E221" s="39"/>
    </row>
    <row r="222" spans="3:5" s="38" customFormat="1">
      <c r="C222" s="39"/>
      <c r="D222" s="39"/>
      <c r="E222" s="39"/>
    </row>
    <row r="223" spans="3:5" s="38" customFormat="1">
      <c r="C223" s="39"/>
      <c r="D223" s="39"/>
      <c r="E223" s="39"/>
    </row>
    <row r="224" spans="3:5" s="38" customFormat="1">
      <c r="C224" s="39"/>
      <c r="D224" s="39"/>
      <c r="E224" s="39"/>
    </row>
    <row r="225" spans="3:5" s="38" customFormat="1">
      <c r="C225" s="39"/>
      <c r="D225" s="39"/>
      <c r="E225" s="39"/>
    </row>
    <row r="226" spans="3:5" s="38" customFormat="1">
      <c r="C226" s="39"/>
      <c r="D226" s="39"/>
      <c r="E226" s="39"/>
    </row>
    <row r="227" spans="3:5" s="38" customFormat="1">
      <c r="C227" s="39"/>
      <c r="D227" s="39"/>
      <c r="E227" s="39"/>
    </row>
    <row r="228" spans="3:5" s="38" customFormat="1">
      <c r="C228" s="39"/>
      <c r="D228" s="39"/>
      <c r="E228" s="39"/>
    </row>
    <row r="229" spans="3:5" s="38" customFormat="1">
      <c r="C229" s="39"/>
      <c r="D229" s="39"/>
      <c r="E229" s="39"/>
    </row>
    <row r="230" spans="3:5" s="38" customFormat="1">
      <c r="C230" s="39"/>
      <c r="D230" s="39"/>
      <c r="E230" s="39"/>
    </row>
    <row r="231" spans="3:5" s="38" customFormat="1">
      <c r="C231" s="39"/>
      <c r="D231" s="39"/>
      <c r="E231" s="39"/>
    </row>
    <row r="232" spans="3:5" s="38" customFormat="1">
      <c r="C232" s="39"/>
      <c r="D232" s="39"/>
      <c r="E232" s="39"/>
    </row>
    <row r="233" spans="3:5" s="38" customFormat="1">
      <c r="C233" s="39"/>
      <c r="D233" s="39"/>
      <c r="E233" s="39"/>
    </row>
    <row r="234" spans="3:5" s="38" customFormat="1">
      <c r="C234" s="39"/>
      <c r="D234" s="39"/>
      <c r="E234" s="39"/>
    </row>
    <row r="235" spans="3:5" s="38" customFormat="1">
      <c r="C235" s="39"/>
      <c r="D235" s="39"/>
      <c r="E235" s="39"/>
    </row>
    <row r="236" spans="3:5" s="38" customFormat="1">
      <c r="C236" s="39"/>
      <c r="D236" s="39"/>
      <c r="E236" s="39"/>
    </row>
    <row r="237" spans="3:5" s="38" customFormat="1">
      <c r="C237" s="39"/>
      <c r="D237" s="39"/>
      <c r="E237" s="39"/>
    </row>
    <row r="238" spans="3:5" s="38" customFormat="1">
      <c r="C238" s="39"/>
      <c r="D238" s="39"/>
      <c r="E238" s="39"/>
    </row>
    <row r="239" spans="3:5" s="38" customFormat="1">
      <c r="C239" s="39"/>
      <c r="D239" s="39"/>
      <c r="E239" s="39"/>
    </row>
    <row r="240" spans="3:5" s="38" customFormat="1">
      <c r="C240" s="39"/>
      <c r="D240" s="39"/>
      <c r="E240" s="39"/>
    </row>
    <row r="241" spans="3:5" s="38" customFormat="1">
      <c r="C241" s="39"/>
      <c r="D241" s="39"/>
      <c r="E241" s="39"/>
    </row>
    <row r="242" spans="3:5" s="38" customFormat="1">
      <c r="C242" s="39"/>
      <c r="D242" s="39"/>
      <c r="E242" s="39"/>
    </row>
    <row r="243" spans="3:5" s="38" customFormat="1">
      <c r="C243" s="39"/>
      <c r="D243" s="39"/>
      <c r="E243" s="39"/>
    </row>
    <row r="244" spans="3:5" s="38" customFormat="1">
      <c r="C244" s="39"/>
      <c r="D244" s="39"/>
      <c r="E244" s="39"/>
    </row>
    <row r="245" spans="3:5" s="38" customFormat="1">
      <c r="C245" s="39"/>
      <c r="D245" s="39"/>
      <c r="E245" s="39"/>
    </row>
    <row r="246" spans="3:5" s="38" customFormat="1">
      <c r="C246" s="39"/>
      <c r="D246" s="39"/>
      <c r="E246" s="39"/>
    </row>
    <row r="247" spans="3:5" s="38" customFormat="1">
      <c r="C247" s="39"/>
      <c r="D247" s="39"/>
      <c r="E247" s="39"/>
    </row>
    <row r="248" spans="3:5" s="38" customFormat="1">
      <c r="C248" s="39"/>
      <c r="D248" s="39"/>
      <c r="E248" s="39"/>
    </row>
    <row r="249" spans="3:5" s="38" customFormat="1">
      <c r="C249" s="39"/>
      <c r="D249" s="39"/>
      <c r="E249" s="39"/>
    </row>
    <row r="250" spans="3:5" s="38" customFormat="1">
      <c r="C250" s="39"/>
      <c r="D250" s="39"/>
      <c r="E250" s="39"/>
    </row>
    <row r="251" spans="3:5" s="38" customFormat="1">
      <c r="C251" s="39"/>
      <c r="D251" s="39"/>
      <c r="E251" s="39"/>
    </row>
    <row r="252" spans="3:5" s="38" customFormat="1">
      <c r="C252" s="39"/>
      <c r="D252" s="39"/>
      <c r="E252" s="39"/>
    </row>
    <row r="253" spans="3:5" s="38" customFormat="1">
      <c r="C253" s="39"/>
      <c r="D253" s="39"/>
      <c r="E253" s="39"/>
    </row>
    <row r="254" spans="3:5" s="38" customFormat="1">
      <c r="C254" s="39"/>
      <c r="D254" s="39"/>
      <c r="E254" s="39"/>
    </row>
    <row r="255" spans="3:5" s="38" customFormat="1">
      <c r="C255" s="39"/>
      <c r="D255" s="39"/>
      <c r="E255" s="39"/>
    </row>
    <row r="256" spans="3:5" s="38" customFormat="1">
      <c r="C256" s="39"/>
      <c r="D256" s="39"/>
      <c r="E256" s="39"/>
    </row>
    <row r="257" spans="3:5" s="38" customFormat="1">
      <c r="C257" s="39"/>
      <c r="D257" s="39"/>
      <c r="E257" s="39"/>
    </row>
    <row r="258" spans="3:5" s="38" customFormat="1">
      <c r="C258" s="39"/>
      <c r="D258" s="39"/>
      <c r="E258" s="39"/>
    </row>
    <row r="259" spans="3:5" s="38" customFormat="1">
      <c r="C259" s="39"/>
      <c r="D259" s="39"/>
      <c r="E259" s="39"/>
    </row>
    <row r="260" spans="3:5" s="38" customFormat="1">
      <c r="C260" s="39"/>
      <c r="D260" s="39"/>
      <c r="E260" s="39"/>
    </row>
    <row r="261" spans="3:5" s="38" customFormat="1">
      <c r="C261" s="39"/>
      <c r="D261" s="39"/>
      <c r="E261" s="39"/>
    </row>
    <row r="262" spans="3:5" s="38" customFormat="1">
      <c r="C262" s="39"/>
      <c r="D262" s="39"/>
      <c r="E262" s="39"/>
    </row>
    <row r="263" spans="3:5" s="38" customFormat="1">
      <c r="C263" s="39"/>
      <c r="D263" s="39"/>
      <c r="E263" s="39"/>
    </row>
    <row r="264" spans="3:5" s="38" customFormat="1">
      <c r="C264" s="39"/>
      <c r="D264" s="39"/>
      <c r="E264" s="39"/>
    </row>
    <row r="265" spans="3:5" s="38" customFormat="1">
      <c r="C265" s="39"/>
      <c r="D265" s="39"/>
      <c r="E265" s="39"/>
    </row>
    <row r="266" spans="3:5" s="38" customFormat="1">
      <c r="C266" s="39"/>
      <c r="D266" s="39"/>
      <c r="E266" s="39"/>
    </row>
    <row r="267" spans="3:5" s="38" customFormat="1">
      <c r="C267" s="39"/>
      <c r="D267" s="39"/>
      <c r="E267" s="39"/>
    </row>
    <row r="268" spans="3:5" s="38" customFormat="1">
      <c r="C268" s="39"/>
      <c r="D268" s="39"/>
      <c r="E268" s="39"/>
    </row>
    <row r="269" spans="3:5" s="38" customFormat="1">
      <c r="C269" s="39"/>
      <c r="D269" s="39"/>
      <c r="E269" s="39"/>
    </row>
    <row r="270" spans="3:5" s="38" customFormat="1">
      <c r="C270" s="39"/>
      <c r="D270" s="39"/>
      <c r="E270" s="39"/>
    </row>
    <row r="271" spans="3:5" s="38" customFormat="1">
      <c r="C271" s="39"/>
      <c r="D271" s="39"/>
      <c r="E271" s="39"/>
    </row>
    <row r="272" spans="3:5" s="38" customFormat="1">
      <c r="C272" s="39"/>
      <c r="D272" s="39"/>
      <c r="E272" s="39"/>
    </row>
    <row r="273" spans="3:5" s="38" customFormat="1">
      <c r="C273" s="39"/>
      <c r="D273" s="39"/>
      <c r="E273" s="39"/>
    </row>
    <row r="274" spans="3:5" s="38" customFormat="1">
      <c r="C274" s="39"/>
      <c r="D274" s="39"/>
      <c r="E274" s="39"/>
    </row>
    <row r="275" spans="3:5" s="38" customFormat="1">
      <c r="C275" s="39"/>
      <c r="D275" s="39"/>
      <c r="E275" s="39"/>
    </row>
    <row r="276" spans="3:5" s="38" customFormat="1">
      <c r="C276" s="39"/>
      <c r="D276" s="39"/>
      <c r="E276" s="39"/>
    </row>
    <row r="277" spans="3:5" s="38" customFormat="1">
      <c r="C277" s="39"/>
      <c r="D277" s="39"/>
      <c r="E277" s="39"/>
    </row>
    <row r="278" spans="3:5" s="38" customFormat="1">
      <c r="C278" s="39"/>
      <c r="D278" s="39"/>
      <c r="E278" s="39"/>
    </row>
    <row r="279" spans="3:5" s="38" customFormat="1">
      <c r="C279" s="39"/>
      <c r="D279" s="39"/>
      <c r="E279" s="39"/>
    </row>
    <row r="280" spans="3:5" s="38" customFormat="1">
      <c r="C280" s="39"/>
      <c r="D280" s="39"/>
      <c r="E280" s="39"/>
    </row>
    <row r="281" spans="3:5" s="38" customFormat="1">
      <c r="C281" s="39"/>
      <c r="D281" s="39"/>
      <c r="E281" s="39"/>
    </row>
    <row r="282" spans="3:5" s="38" customFormat="1">
      <c r="C282" s="39"/>
      <c r="D282" s="39"/>
      <c r="E282" s="39"/>
    </row>
    <row r="283" spans="3:5" s="38" customFormat="1">
      <c r="C283" s="39"/>
      <c r="D283" s="39"/>
      <c r="E283" s="39"/>
    </row>
    <row r="284" spans="3:5" s="38" customFormat="1">
      <c r="C284" s="39"/>
      <c r="D284" s="39"/>
      <c r="E284" s="39"/>
    </row>
    <row r="285" spans="3:5" s="38" customFormat="1">
      <c r="C285" s="39"/>
      <c r="D285" s="39"/>
      <c r="E285" s="39"/>
    </row>
    <row r="286" spans="3:5" s="38" customFormat="1">
      <c r="C286" s="39"/>
      <c r="D286" s="39"/>
      <c r="E286" s="39"/>
    </row>
    <row r="287" spans="3:5" s="38" customFormat="1">
      <c r="C287" s="39"/>
      <c r="D287" s="39"/>
      <c r="E287" s="39"/>
    </row>
    <row r="288" spans="3:5" s="38" customFormat="1">
      <c r="C288" s="39"/>
      <c r="D288" s="39"/>
      <c r="E288" s="39"/>
    </row>
    <row r="289" spans="3:5" s="38" customFormat="1">
      <c r="C289" s="39"/>
      <c r="D289" s="39"/>
      <c r="E289" s="39"/>
    </row>
    <row r="290" spans="3:5" s="38" customFormat="1">
      <c r="C290" s="39"/>
      <c r="D290" s="39"/>
      <c r="E290" s="39"/>
    </row>
    <row r="291" spans="3:5" s="38" customFormat="1">
      <c r="C291" s="39"/>
      <c r="D291" s="39"/>
      <c r="E291" s="39"/>
    </row>
    <row r="292" spans="3:5" s="38" customFormat="1">
      <c r="C292" s="39"/>
      <c r="D292" s="39"/>
      <c r="E292" s="39"/>
    </row>
    <row r="293" spans="3:5" s="38" customFormat="1">
      <c r="C293" s="39"/>
      <c r="D293" s="39"/>
      <c r="E293" s="39"/>
    </row>
    <row r="294" spans="3:5" s="38" customFormat="1">
      <c r="C294" s="39"/>
      <c r="D294" s="39"/>
      <c r="E294" s="39"/>
    </row>
    <row r="295" spans="3:5" s="38" customFormat="1">
      <c r="C295" s="39"/>
      <c r="D295" s="39"/>
      <c r="E295" s="39"/>
    </row>
    <row r="296" spans="3:5" s="38" customFormat="1">
      <c r="C296" s="39"/>
      <c r="D296" s="39"/>
      <c r="E296" s="39"/>
    </row>
    <row r="297" spans="3:5" s="38" customFormat="1">
      <c r="C297" s="39"/>
      <c r="D297" s="39"/>
      <c r="E297" s="39"/>
    </row>
    <row r="298" spans="3:5" s="38" customFormat="1">
      <c r="C298" s="39"/>
      <c r="D298" s="39"/>
      <c r="E298" s="39"/>
    </row>
    <row r="299" spans="3:5" s="38" customFormat="1">
      <c r="C299" s="39"/>
      <c r="D299" s="39"/>
      <c r="E299" s="39"/>
    </row>
    <row r="300" spans="3:5" s="38" customFormat="1">
      <c r="C300" s="39"/>
      <c r="D300" s="39"/>
      <c r="E300" s="39"/>
    </row>
    <row r="301" spans="3:5" s="38" customFormat="1">
      <c r="C301" s="39"/>
      <c r="D301" s="39"/>
      <c r="E301" s="39"/>
    </row>
    <row r="302" spans="3:5" s="38" customFormat="1">
      <c r="C302" s="39"/>
      <c r="D302" s="39"/>
      <c r="E302" s="39"/>
    </row>
    <row r="303" spans="3:5" s="38" customFormat="1">
      <c r="C303" s="39"/>
      <c r="D303" s="39"/>
      <c r="E303" s="39"/>
    </row>
    <row r="304" spans="3:5" s="38" customFormat="1">
      <c r="C304" s="39"/>
      <c r="D304" s="39"/>
      <c r="E304" s="39"/>
    </row>
    <row r="305" spans="3:5" s="38" customFormat="1">
      <c r="C305" s="39"/>
      <c r="D305" s="39"/>
      <c r="E305" s="39"/>
    </row>
    <row r="306" spans="3:5" s="38" customFormat="1">
      <c r="C306" s="39"/>
      <c r="D306" s="39"/>
      <c r="E306" s="39"/>
    </row>
    <row r="307" spans="3:5" s="38" customFormat="1">
      <c r="C307" s="39"/>
      <c r="D307" s="39"/>
      <c r="E307" s="39"/>
    </row>
    <row r="308" spans="3:5" s="38" customFormat="1">
      <c r="C308" s="39"/>
      <c r="D308" s="39"/>
      <c r="E308" s="39"/>
    </row>
    <row r="309" spans="3:5" s="38" customFormat="1">
      <c r="C309" s="39"/>
      <c r="D309" s="39"/>
      <c r="E309" s="39"/>
    </row>
    <row r="310" spans="3:5" s="38" customFormat="1">
      <c r="C310" s="39"/>
      <c r="D310" s="39"/>
      <c r="E310" s="39"/>
    </row>
    <row r="311" spans="3:5" s="38" customFormat="1">
      <c r="C311" s="39"/>
      <c r="D311" s="39"/>
      <c r="E311" s="39"/>
    </row>
    <row r="312" spans="3:5" s="38" customFormat="1">
      <c r="C312" s="39"/>
      <c r="D312" s="39"/>
      <c r="E312" s="39"/>
    </row>
    <row r="313" spans="3:5" s="38" customFormat="1">
      <c r="C313" s="39"/>
      <c r="D313" s="39"/>
      <c r="E313" s="39"/>
    </row>
    <row r="314" spans="3:5" s="38" customFormat="1">
      <c r="C314" s="39"/>
      <c r="D314" s="39"/>
      <c r="E314" s="39"/>
    </row>
    <row r="315" spans="3:5" s="38" customFormat="1">
      <c r="C315" s="39"/>
      <c r="D315" s="39"/>
      <c r="E315" s="39"/>
    </row>
    <row r="316" spans="3:5" s="38" customFormat="1">
      <c r="C316" s="39"/>
      <c r="D316" s="39"/>
      <c r="E316" s="39"/>
    </row>
    <row r="317" spans="3:5" s="38" customFormat="1">
      <c r="C317" s="39"/>
      <c r="D317" s="39"/>
      <c r="E317" s="39"/>
    </row>
    <row r="318" spans="3:5" s="38" customFormat="1">
      <c r="C318" s="39"/>
      <c r="D318" s="39"/>
      <c r="E318" s="39"/>
    </row>
    <row r="319" spans="3:5" s="38" customFormat="1">
      <c r="C319" s="39"/>
      <c r="D319" s="39"/>
      <c r="E319" s="39"/>
    </row>
    <row r="320" spans="3:5" s="38" customFormat="1">
      <c r="C320" s="39"/>
      <c r="D320" s="39"/>
      <c r="E320" s="39"/>
    </row>
    <row r="321" spans="3:5" s="38" customFormat="1">
      <c r="C321" s="39"/>
      <c r="D321" s="39"/>
      <c r="E321" s="39"/>
    </row>
    <row r="322" spans="3:5" s="38" customFormat="1">
      <c r="C322" s="39"/>
      <c r="D322" s="39"/>
      <c r="E322" s="39"/>
    </row>
    <row r="323" spans="3:5" s="38" customFormat="1">
      <c r="C323" s="39"/>
      <c r="D323" s="39"/>
      <c r="E323" s="39"/>
    </row>
    <row r="324" spans="3:5" s="38" customFormat="1">
      <c r="C324" s="39"/>
      <c r="D324" s="39"/>
      <c r="E324" s="39"/>
    </row>
    <row r="325" spans="3:5" s="38" customFormat="1">
      <c r="C325" s="39"/>
      <c r="D325" s="39"/>
      <c r="E325" s="39"/>
    </row>
    <row r="326" spans="3:5" s="38" customFormat="1">
      <c r="C326" s="39"/>
      <c r="D326" s="39"/>
      <c r="E326" s="39"/>
    </row>
    <row r="327" spans="3:5" s="38" customFormat="1">
      <c r="C327" s="39"/>
      <c r="D327" s="39"/>
      <c r="E327" s="39"/>
    </row>
    <row r="328" spans="3:5" s="38" customFormat="1">
      <c r="C328" s="39"/>
      <c r="D328" s="39"/>
      <c r="E328" s="39"/>
    </row>
    <row r="329" spans="3:5" s="38" customFormat="1">
      <c r="C329" s="39"/>
      <c r="D329" s="39"/>
      <c r="E329" s="39"/>
    </row>
    <row r="330" spans="3:5" s="38" customFormat="1">
      <c r="C330" s="39"/>
      <c r="D330" s="39"/>
      <c r="E330" s="39"/>
    </row>
    <row r="331" spans="3:5" s="38" customFormat="1">
      <c r="C331" s="39"/>
      <c r="D331" s="39"/>
      <c r="E331" s="39"/>
    </row>
  </sheetData>
  <mergeCells count="27">
    <mergeCell ref="A41:B41"/>
    <mergeCell ref="G41:H41"/>
    <mergeCell ref="C34:K34"/>
    <mergeCell ref="C35:K35"/>
    <mergeCell ref="C36:K36"/>
    <mergeCell ref="A38:B38"/>
    <mergeCell ref="D38:E38"/>
    <mergeCell ref="G38:H38"/>
    <mergeCell ref="I38:M38"/>
    <mergeCell ref="C14:N14"/>
    <mergeCell ref="L16:P16"/>
    <mergeCell ref="N38:O38"/>
    <mergeCell ref="A16:A17"/>
    <mergeCell ref="B16:B17"/>
    <mergeCell ref="C16:C17"/>
    <mergeCell ref="D16:D17"/>
    <mergeCell ref="E16:E17"/>
    <mergeCell ref="F16:K16"/>
    <mergeCell ref="A11:B11"/>
    <mergeCell ref="A12:P12"/>
    <mergeCell ref="A13:P13"/>
    <mergeCell ref="A4:P4"/>
    <mergeCell ref="A5:P5"/>
    <mergeCell ref="C7:P7"/>
    <mergeCell ref="C8:P8"/>
    <mergeCell ref="C9:P9"/>
    <mergeCell ref="C10:P10"/>
  </mergeCells>
  <pageMargins left="0.48" right="0.43307086614173229" top="0.74803149606299213" bottom="0.6692913385826772" header="0.51181102362204722" footer="0.43307086614173229"/>
  <pageSetup paperSize="9" scale="64" orientation="landscape" r:id="rId1"/>
  <headerFooter alignWithMargins="0">
    <oddFooter>&amp;R&amp;P lapa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PBK</vt:lpstr>
      <vt:lpstr>KOPS </vt:lpstr>
      <vt:lpstr>BS 0--1</vt:lpstr>
      <vt:lpstr>DEM 1--1</vt:lpstr>
      <vt:lpstr> L D 1--2</vt:lpstr>
      <vt:lpstr>FAS 1--3</vt:lpstr>
      <vt:lpstr>COK 1--4</vt:lpstr>
      <vt:lpstr>JUM 1--5</vt:lpstr>
      <vt:lpstr>PAGR 1--6</vt:lpstr>
      <vt:lpstr>APD 1--7</vt:lpstr>
      <vt:lpstr>BAL 1--8</vt:lpstr>
      <vt:lpstr>LAB 1--9</vt:lpstr>
      <vt:lpstr>AVK 2--1</vt:lpstr>
      <vt:lpstr>ELT 2--2</vt:lpstr>
      <vt:lpstr>' L D 1--2'!Print_Area</vt:lpstr>
      <vt:lpstr>'APD 1--7'!Print_Area</vt:lpstr>
      <vt:lpstr>'BAL 1--8'!Print_Area</vt:lpstr>
      <vt:lpstr>'BS 0--1'!Print_Area</vt:lpstr>
      <vt:lpstr>'COK 1--4'!Print_Area</vt:lpstr>
      <vt:lpstr>'DEM 1--1'!Print_Area</vt:lpstr>
      <vt:lpstr>'FAS 1--3'!Print_Area</vt:lpstr>
      <vt:lpstr>'JUM 1--5'!Print_Area</vt:lpstr>
      <vt:lpstr>'KOPS '!Print_Area</vt:lpstr>
      <vt:lpstr>'LAB 1--9'!Print_Area</vt:lpstr>
      <vt:lpstr>'PAGR 1--6'!Print_Area</vt:lpstr>
      <vt:lpstr>PBK!Print_Area</vt:lpstr>
      <vt:lpstr>' L D 1--2'!Print_Titles</vt:lpstr>
      <vt:lpstr>'APD 1--7'!Print_Titles</vt:lpstr>
      <vt:lpstr>'BAL 1--8'!Print_Titles</vt:lpstr>
      <vt:lpstr>'BS 0--1'!Print_Titles</vt:lpstr>
      <vt:lpstr>'COK 1--4'!Print_Titles</vt:lpstr>
      <vt:lpstr>'DEM 1--1'!Print_Titles</vt:lpstr>
      <vt:lpstr>'FAS 1--3'!Print_Titles</vt:lpstr>
      <vt:lpstr>'JUM 1--5'!Print_Titles</vt:lpstr>
      <vt:lpstr>'LAB 1--9'!Print_Titles</vt:lpstr>
      <vt:lpstr>'PAGR 1--6'!Print_Titles</vt:lpstr>
    </vt:vector>
  </TitlesOfParts>
  <Compa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vudu</dc:creator>
  <cp:lastModifiedBy>Ilze Bērziņa</cp:lastModifiedBy>
  <cp:lastPrinted>2017-11-21T08:46:20Z</cp:lastPrinted>
  <dcterms:created xsi:type="dcterms:W3CDTF">2011-06-23T11:36:08Z</dcterms:created>
  <dcterms:modified xsi:type="dcterms:W3CDTF">2017-11-21T08:53:44Z</dcterms:modified>
</cp:coreProperties>
</file>