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anda.Germane\mana_mape\Zanda\IEPIRKUMI\2023\SPSIL\03_Grāvja iela būvniecība\Nolikums\"/>
    </mc:Choice>
  </mc:AlternateContent>
  <xr:revisionPtr revIDLastSave="0" documentId="13_ncr:1_{54AA41C0-5550-4BBA-8FDE-7E21FE76EDF1}" xr6:coauthVersionLast="47" xr6:coauthVersionMax="47" xr10:uidLastSave="{00000000-0000-0000-0000-000000000000}"/>
  <bookViews>
    <workbookView xWindow="28680" yWindow="15" windowWidth="29040" windowHeight="15840" tabRatio="932" xr2:uid="{00000000-000D-0000-FFFF-FFFF00000000}"/>
  </bookViews>
  <sheets>
    <sheet name="KOPT1" sheetId="154" r:id="rId1"/>
    <sheet name="KOPS1" sheetId="150" r:id="rId2"/>
    <sheet name="U1_KĀRKLU" sheetId="149" r:id="rId3"/>
    <sheet name="U1_GRĀVJU" sheetId="155" r:id="rId4"/>
    <sheet name="U1_SASKAŅU" sheetId="156" r:id="rId5"/>
    <sheet name="K1_KĀRKLU" sheetId="157" r:id="rId6"/>
    <sheet name="K1S_KĀRKLU" sheetId="158" r:id="rId7"/>
    <sheet name="K1_GRĀVJU" sheetId="159" r:id="rId8"/>
    <sheet name="K1_SASKAŅU" sheetId="160" r:id="rId9"/>
    <sheet name="SEG1" sheetId="162" r:id="rId10"/>
    <sheet name="ELT" sheetId="161" r:id="rId11"/>
  </sheets>
  <definedNames>
    <definedName name="_xlnm.Print_Area" localSheetId="10">ELT!$A$1:$O$48</definedName>
    <definedName name="_xlnm.Print_Area" localSheetId="7">K1_GRĀVJU!$A$1:$O$60</definedName>
    <definedName name="_xlnm.Print_Area" localSheetId="5">K1_KĀRKLU!$A$1:$O$48</definedName>
    <definedName name="_xlnm.Print_Area" localSheetId="8">K1_SASKAŅU!$A$1:$O$39</definedName>
    <definedName name="_xlnm.Print_Area" localSheetId="6">K1S_KĀRKLU!$A$1:$O$51</definedName>
    <definedName name="_xlnm.Print_Area" localSheetId="1">KOPS1!$A$1:$H$40</definedName>
    <definedName name="_xlnm.Print_Area" localSheetId="0">KOPT1!$A$1:$D$26</definedName>
    <definedName name="_xlnm.Print_Area" localSheetId="9">'SEG1'!$A$1:$O$69</definedName>
    <definedName name="_xlnm.Print_Area" localSheetId="3">U1_GRĀVJU!$A$1:$O$66</definedName>
    <definedName name="_xlnm.Print_Area" localSheetId="2">U1_KĀRKLU!$A$1:$O$58</definedName>
    <definedName name="_xlnm.Print_Area" localSheetId="4">U1_SASKAŅU!$A$1:$O$45</definedName>
    <definedName name="_xlnm.Print_Titles" localSheetId="10">ELT!$10:$12</definedName>
    <definedName name="_xlnm.Print_Titles" localSheetId="7">K1_GRĀVJU!$10:$12</definedName>
    <definedName name="_xlnm.Print_Titles" localSheetId="5">K1_KĀRKLU!$10:$12</definedName>
    <definedName name="_xlnm.Print_Titles" localSheetId="8">K1_SASKAŅU!$10:$12</definedName>
    <definedName name="_xlnm.Print_Titles" localSheetId="6">K1S_KĀRKLU!$10:$12</definedName>
    <definedName name="_xlnm.Print_Titles" localSheetId="1">KOPS1!$11:$14</definedName>
    <definedName name="_xlnm.Print_Titles" localSheetId="0">KOPT1!$10:$13</definedName>
    <definedName name="_xlnm.Print_Titles" localSheetId="9">'SEG1'!$10:$12</definedName>
    <definedName name="_xlnm.Print_Titles" localSheetId="3">U1_GRĀVJU!$10:$12</definedName>
    <definedName name="_xlnm.Print_Titles" localSheetId="2">U1_KĀRKLU!$10:$12</definedName>
    <definedName name="_xlnm.Print_Titles" localSheetId="4">U1_SASKAŅU!$10:$12</definedName>
  </definedNames>
  <calcPr calcId="191029" iterateDelta="1E-4"/>
</workbook>
</file>

<file path=xl/calcChain.xml><?xml version="1.0" encoding="utf-8"?>
<calcChain xmlns="http://schemas.openxmlformats.org/spreadsheetml/2006/main">
  <c r="G38" i="161" l="1"/>
  <c r="G39" i="161"/>
  <c r="G23" i="158" l="1"/>
  <c r="J23" i="158" s="1"/>
  <c r="G22" i="158"/>
  <c r="J22" i="158" s="1"/>
  <c r="G21" i="158"/>
  <c r="J21" i="158" s="1"/>
  <c r="G20" i="158"/>
  <c r="G18" i="158"/>
  <c r="J18" i="158" s="1"/>
  <c r="N17" i="158"/>
  <c r="M17" i="158"/>
  <c r="K17" i="158"/>
  <c r="G17" i="158"/>
  <c r="L17" i="158" s="1"/>
  <c r="N16" i="158"/>
  <c r="M16" i="158"/>
  <c r="K16" i="158"/>
  <c r="G16" i="158"/>
  <c r="J16" i="158" s="1"/>
  <c r="O17" i="158" l="1"/>
  <c r="J17" i="158"/>
  <c r="L16" i="158"/>
  <c r="O16" i="158" s="1"/>
  <c r="G60" i="162"/>
  <c r="G59" i="162"/>
  <c r="G58" i="162"/>
  <c r="G56" i="162"/>
  <c r="J56" i="162" s="1"/>
  <c r="G55" i="162"/>
  <c r="J55" i="162" s="1"/>
  <c r="J54" i="162"/>
  <c r="G54" i="162"/>
  <c r="G53" i="162"/>
  <c r="J53" i="162" s="1"/>
  <c r="G52" i="162"/>
  <c r="J52" i="162" s="1"/>
  <c r="G51" i="162"/>
  <c r="J51" i="162" s="1"/>
  <c r="G49" i="162"/>
  <c r="J49" i="162" s="1"/>
  <c r="G48" i="162"/>
  <c r="J48" i="162" s="1"/>
  <c r="G47" i="162"/>
  <c r="J47" i="162" s="1"/>
  <c r="G46" i="162"/>
  <c r="J46" i="162" s="1"/>
  <c r="G44" i="162"/>
  <c r="J44" i="162" s="1"/>
  <c r="G42" i="162"/>
  <c r="J42" i="162" s="1"/>
  <c r="G40" i="162"/>
  <c r="G35" i="162"/>
  <c r="G34" i="162"/>
  <c r="G33" i="162"/>
  <c r="G30" i="162" l="1"/>
  <c r="G29" i="162"/>
  <c r="G28" i="162"/>
  <c r="G27" i="162"/>
  <c r="G26" i="162"/>
  <c r="G25" i="162"/>
  <c r="G23" i="162"/>
  <c r="G30" i="160"/>
  <c r="G28" i="160"/>
  <c r="G27" i="160"/>
  <c r="G26" i="160"/>
  <c r="G25" i="160"/>
  <c r="G24" i="160"/>
  <c r="G22" i="160"/>
  <c r="G21" i="160"/>
  <c r="G19" i="160"/>
  <c r="G18" i="160"/>
  <c r="G17" i="160"/>
  <c r="G16" i="160"/>
  <c r="G51" i="159"/>
  <c r="G50" i="159"/>
  <c r="G49" i="159"/>
  <c r="G48" i="159"/>
  <c r="G46" i="159"/>
  <c r="G45" i="159"/>
  <c r="G42" i="159"/>
  <c r="G40" i="159"/>
  <c r="G39" i="159"/>
  <c r="G38" i="159"/>
  <c r="G36" i="159"/>
  <c r="G35" i="159"/>
  <c r="G34" i="159"/>
  <c r="G33" i="159"/>
  <c r="G32" i="159"/>
  <c r="G30" i="159"/>
  <c r="G29" i="159"/>
  <c r="G28" i="159"/>
  <c r="G27" i="159"/>
  <c r="G41" i="158"/>
  <c r="G40" i="158"/>
  <c r="G35" i="157"/>
  <c r="G34" i="157"/>
  <c r="G33" i="157"/>
  <c r="G32" i="157"/>
  <c r="G36" i="156"/>
  <c r="G35" i="156"/>
  <c r="G34" i="156"/>
  <c r="G31" i="156"/>
  <c r="G30" i="156"/>
  <c r="G29" i="156"/>
  <c r="G28" i="156"/>
  <c r="G27" i="156"/>
  <c r="G26" i="156"/>
  <c r="G25" i="156"/>
  <c r="G23" i="156"/>
  <c r="G22" i="156"/>
  <c r="G21" i="156"/>
  <c r="G56" i="155"/>
  <c r="G33" i="156"/>
  <c r="G32" i="156"/>
  <c r="G51" i="155"/>
  <c r="G50" i="155"/>
  <c r="G48" i="155"/>
  <c r="G47" i="155"/>
  <c r="G46" i="155"/>
  <c r="G44" i="155"/>
  <c r="G43" i="155"/>
  <c r="G42" i="155"/>
  <c r="G41" i="155"/>
  <c r="G40" i="155"/>
  <c r="G39" i="155"/>
  <c r="G37" i="155"/>
  <c r="G36" i="155"/>
  <c r="G35" i="155"/>
  <c r="G34" i="155"/>
  <c r="G33" i="155"/>
  <c r="G31" i="155"/>
  <c r="G30" i="155"/>
  <c r="G29" i="155"/>
  <c r="G28" i="155"/>
  <c r="G27" i="155"/>
  <c r="G24" i="159"/>
  <c r="J24" i="159" s="1"/>
  <c r="G23" i="159"/>
  <c r="J23" i="159" s="1"/>
  <c r="G22" i="159"/>
  <c r="J22" i="159" s="1"/>
  <c r="G21" i="159"/>
  <c r="J21" i="159" s="1"/>
  <c r="G25" i="157"/>
  <c r="J25" i="157" s="1"/>
  <c r="G24" i="157"/>
  <c r="J24" i="157" s="1"/>
  <c r="G23" i="157"/>
  <c r="J23" i="157" s="1"/>
  <c r="G22" i="157"/>
  <c r="G25" i="155"/>
  <c r="J25" i="155" s="1"/>
  <c r="G24" i="155"/>
  <c r="J24" i="155" s="1"/>
  <c r="G23" i="155"/>
  <c r="J23" i="155" s="1"/>
  <c r="G22" i="155"/>
  <c r="G20" i="156"/>
  <c r="G21" i="155"/>
  <c r="G20" i="155"/>
  <c r="G19" i="157"/>
  <c r="J19" i="157" s="1"/>
  <c r="G19" i="156"/>
  <c r="J19" i="156" s="1"/>
  <c r="G19" i="155"/>
  <c r="J19" i="155" s="1"/>
  <c r="G18" i="157"/>
  <c r="J18" i="157" s="1"/>
  <c r="G17" i="157"/>
  <c r="J17" i="157" s="1"/>
  <c r="G18" i="156"/>
  <c r="J18" i="156" s="1"/>
  <c r="G17" i="156"/>
  <c r="J17" i="156" s="1"/>
  <c r="G16" i="156"/>
  <c r="J16" i="156" s="1"/>
  <c r="G18" i="155"/>
  <c r="J18" i="155" s="1"/>
  <c r="G17" i="155"/>
  <c r="J17" i="155" s="1"/>
  <c r="G16" i="155"/>
  <c r="J16" i="155" s="1"/>
  <c r="G48" i="149"/>
  <c r="G32" i="149"/>
  <c r="J30" i="160" l="1"/>
  <c r="J22" i="157"/>
  <c r="J22" i="155"/>
  <c r="N16" i="149" l="1"/>
  <c r="M16" i="149"/>
  <c r="K16" i="149"/>
  <c r="G16" i="149"/>
  <c r="L16" i="149" s="1"/>
  <c r="O16" i="149" l="1"/>
  <c r="J16" i="149"/>
  <c r="C5" i="154" l="1"/>
  <c r="M49" i="149"/>
  <c r="K49" i="149"/>
  <c r="G49" i="149"/>
  <c r="L49" i="149" s="1"/>
  <c r="M48" i="149"/>
  <c r="K48" i="149"/>
  <c r="L48" i="149"/>
  <c r="M47" i="149"/>
  <c r="K47" i="149"/>
  <c r="G47" i="149"/>
  <c r="L47" i="149" s="1"/>
  <c r="M46" i="149"/>
  <c r="K46" i="149"/>
  <c r="G46" i="149"/>
  <c r="L46" i="149" s="1"/>
  <c r="M45" i="149"/>
  <c r="K45" i="149"/>
  <c r="G45" i="149"/>
  <c r="L45" i="149" s="1"/>
  <c r="M44" i="149"/>
  <c r="K44" i="149"/>
  <c r="G44" i="149"/>
  <c r="L44" i="149" s="1"/>
  <c r="M43" i="149"/>
  <c r="K43" i="149"/>
  <c r="G43" i="149"/>
  <c r="L43" i="149" s="1"/>
  <c r="M42" i="149"/>
  <c r="K42" i="149"/>
  <c r="G42" i="149"/>
  <c r="L42" i="149" s="1"/>
  <c r="M41" i="149"/>
  <c r="K41" i="149"/>
  <c r="G41" i="149"/>
  <c r="L41" i="149" s="1"/>
  <c r="M40" i="149"/>
  <c r="K40" i="149"/>
  <c r="G40" i="149"/>
  <c r="L40" i="149" s="1"/>
  <c r="M39" i="149"/>
  <c r="K39" i="149"/>
  <c r="G39" i="149"/>
  <c r="L39" i="149" s="1"/>
  <c r="M38" i="149"/>
  <c r="K38" i="149"/>
  <c r="G38" i="149"/>
  <c r="L38" i="149" s="1"/>
  <c r="M37" i="149"/>
  <c r="K37" i="149"/>
  <c r="G37" i="149"/>
  <c r="L37" i="149" s="1"/>
  <c r="M36" i="149"/>
  <c r="K36" i="149"/>
  <c r="G36" i="149"/>
  <c r="L36" i="149" s="1"/>
  <c r="M35" i="149"/>
  <c r="K35" i="149"/>
  <c r="G35" i="149"/>
  <c r="L35" i="149" s="1"/>
  <c r="M34" i="149"/>
  <c r="K34" i="149"/>
  <c r="G34" i="149"/>
  <c r="L34" i="149" s="1"/>
  <c r="M33" i="149"/>
  <c r="K33" i="149"/>
  <c r="G33" i="149"/>
  <c r="L33" i="149" s="1"/>
  <c r="M32" i="149"/>
  <c r="K32" i="149"/>
  <c r="L32" i="149"/>
  <c r="M31" i="149"/>
  <c r="K31" i="149"/>
  <c r="G31" i="149"/>
  <c r="L31" i="149" s="1"/>
  <c r="M30" i="149"/>
  <c r="K30" i="149"/>
  <c r="G30" i="149"/>
  <c r="L30" i="149" s="1"/>
  <c r="M29" i="149"/>
  <c r="K29" i="149"/>
  <c r="G29" i="149"/>
  <c r="L29" i="149" s="1"/>
  <c r="M28" i="149"/>
  <c r="K28" i="149"/>
  <c r="G28" i="149"/>
  <c r="L28" i="149" s="1"/>
  <c r="M26" i="149"/>
  <c r="K26" i="149"/>
  <c r="G26" i="149"/>
  <c r="L26" i="149" s="1"/>
  <c r="M25" i="149"/>
  <c r="K25" i="149"/>
  <c r="G25" i="149"/>
  <c r="L25" i="149" s="1"/>
  <c r="M24" i="149"/>
  <c r="K24" i="149"/>
  <c r="G24" i="149"/>
  <c r="L24" i="149" s="1"/>
  <c r="M23" i="149"/>
  <c r="K23" i="149"/>
  <c r="G23" i="149"/>
  <c r="L23" i="149" s="1"/>
  <c r="M22" i="149"/>
  <c r="K22" i="149"/>
  <c r="G22" i="149"/>
  <c r="L22" i="149" s="1"/>
  <c r="M21" i="149"/>
  <c r="K21" i="149"/>
  <c r="G21" i="149"/>
  <c r="L21" i="149" s="1"/>
  <c r="M20" i="149"/>
  <c r="K20" i="149"/>
  <c r="G20" i="149"/>
  <c r="L20" i="149" s="1"/>
  <c r="M19" i="149"/>
  <c r="K19" i="149"/>
  <c r="G19" i="149"/>
  <c r="L19" i="149" s="1"/>
  <c r="M18" i="149"/>
  <c r="K18" i="149"/>
  <c r="G18" i="149"/>
  <c r="L18" i="149" s="1"/>
  <c r="M17" i="149"/>
  <c r="K17" i="149"/>
  <c r="G17" i="149"/>
  <c r="L17" i="149" s="1"/>
  <c r="M57" i="155"/>
  <c r="K57" i="155"/>
  <c r="G57" i="155"/>
  <c r="L57" i="155" s="1"/>
  <c r="M56" i="155"/>
  <c r="K56" i="155"/>
  <c r="L56" i="155"/>
  <c r="M55" i="155"/>
  <c r="K55" i="155"/>
  <c r="G55" i="155"/>
  <c r="L55" i="155" s="1"/>
  <c r="M54" i="155"/>
  <c r="K54" i="155"/>
  <c r="G54" i="155"/>
  <c r="L54" i="155" s="1"/>
  <c r="M53" i="155"/>
  <c r="K53" i="155"/>
  <c r="G53" i="155"/>
  <c r="M52" i="155"/>
  <c r="K52" i="155"/>
  <c r="G52" i="155"/>
  <c r="L52" i="155" s="1"/>
  <c r="M51" i="155"/>
  <c r="K51" i="155"/>
  <c r="L51" i="155"/>
  <c r="M50" i="155"/>
  <c r="K50" i="155"/>
  <c r="L50" i="155"/>
  <c r="M49" i="155"/>
  <c r="K49" i="155"/>
  <c r="G49" i="155"/>
  <c r="L49" i="155" s="1"/>
  <c r="M48" i="155"/>
  <c r="K48" i="155"/>
  <c r="L48" i="155"/>
  <c r="M47" i="155"/>
  <c r="K47" i="155"/>
  <c r="L47" i="155"/>
  <c r="M46" i="155"/>
  <c r="K46" i="155"/>
  <c r="L46" i="155"/>
  <c r="M45" i="155"/>
  <c r="K45" i="155"/>
  <c r="G45" i="155"/>
  <c r="L45" i="155" s="1"/>
  <c r="M44" i="155"/>
  <c r="K44" i="155"/>
  <c r="L44" i="155"/>
  <c r="M43" i="155"/>
  <c r="K43" i="155"/>
  <c r="L43" i="155"/>
  <c r="M42" i="155"/>
  <c r="K42" i="155"/>
  <c r="L42" i="155"/>
  <c r="M41" i="155"/>
  <c r="K41" i="155"/>
  <c r="L41" i="155"/>
  <c r="M40" i="155"/>
  <c r="K40" i="155"/>
  <c r="L40" i="155"/>
  <c r="M39" i="155"/>
  <c r="K39" i="155"/>
  <c r="L39" i="155"/>
  <c r="M38" i="155"/>
  <c r="K38" i="155"/>
  <c r="G38" i="155"/>
  <c r="L38" i="155" s="1"/>
  <c r="M37" i="155"/>
  <c r="K37" i="155"/>
  <c r="L37" i="155"/>
  <c r="M36" i="155"/>
  <c r="K36" i="155"/>
  <c r="L36" i="155"/>
  <c r="M35" i="155"/>
  <c r="K35" i="155"/>
  <c r="L35" i="155"/>
  <c r="M34" i="155"/>
  <c r="K34" i="155"/>
  <c r="L34" i="155"/>
  <c r="M33" i="155"/>
  <c r="K33" i="155"/>
  <c r="L33" i="155"/>
  <c r="M25" i="155"/>
  <c r="K25" i="155"/>
  <c r="L25" i="155"/>
  <c r="M24" i="155"/>
  <c r="K24" i="155"/>
  <c r="L24" i="155"/>
  <c r="M23" i="155"/>
  <c r="K23" i="155"/>
  <c r="L23" i="155"/>
  <c r="M22" i="155"/>
  <c r="K22" i="155"/>
  <c r="L22" i="155"/>
  <c r="M21" i="155"/>
  <c r="K21" i="155"/>
  <c r="L21" i="155"/>
  <c r="M20" i="155"/>
  <c r="K20" i="155"/>
  <c r="L20" i="155"/>
  <c r="M19" i="155"/>
  <c r="K19" i="155"/>
  <c r="L19" i="155"/>
  <c r="M18" i="155"/>
  <c r="K18" i="155"/>
  <c r="L18" i="155"/>
  <c r="M17" i="155"/>
  <c r="K17" i="155"/>
  <c r="L17" i="155"/>
  <c r="M16" i="155"/>
  <c r="K16" i="155"/>
  <c r="L16" i="155"/>
  <c r="M31" i="155"/>
  <c r="K31" i="155"/>
  <c r="L31" i="155"/>
  <c r="M30" i="155"/>
  <c r="K30" i="155"/>
  <c r="L30" i="155"/>
  <c r="M29" i="155"/>
  <c r="K29" i="155"/>
  <c r="L29" i="155"/>
  <c r="M28" i="155"/>
  <c r="K28" i="155"/>
  <c r="L28" i="155"/>
  <c r="M27" i="155"/>
  <c r="K27" i="155"/>
  <c r="L27" i="155"/>
  <c r="M36" i="156"/>
  <c r="K36" i="156"/>
  <c r="L36" i="156"/>
  <c r="M35" i="156"/>
  <c r="K35" i="156"/>
  <c r="L35" i="156"/>
  <c r="M34" i="156"/>
  <c r="K34" i="156"/>
  <c r="L34" i="156"/>
  <c r="M33" i="156"/>
  <c r="K33" i="156"/>
  <c r="L33" i="156"/>
  <c r="M32" i="156"/>
  <c r="K32" i="156"/>
  <c r="L32" i="156"/>
  <c r="M31" i="156"/>
  <c r="K31" i="156"/>
  <c r="L31" i="156"/>
  <c r="M30" i="156"/>
  <c r="K30" i="156"/>
  <c r="L30" i="156"/>
  <c r="M29" i="156"/>
  <c r="K29" i="156"/>
  <c r="L29" i="156"/>
  <c r="M28" i="156"/>
  <c r="K28" i="156"/>
  <c r="L28" i="156"/>
  <c r="M27" i="156"/>
  <c r="K27" i="156"/>
  <c r="L27" i="156"/>
  <c r="M26" i="156"/>
  <c r="K26" i="156"/>
  <c r="L26" i="156"/>
  <c r="M25" i="156"/>
  <c r="K25" i="156"/>
  <c r="L25" i="156"/>
  <c r="M23" i="156"/>
  <c r="K23" i="156"/>
  <c r="L23" i="156"/>
  <c r="M22" i="156"/>
  <c r="K22" i="156"/>
  <c r="L22" i="156"/>
  <c r="M21" i="156"/>
  <c r="K21" i="156"/>
  <c r="L21" i="156"/>
  <c r="M20" i="156"/>
  <c r="K20" i="156"/>
  <c r="L20" i="156"/>
  <c r="M19" i="156"/>
  <c r="K19" i="156"/>
  <c r="L19" i="156"/>
  <c r="M18" i="156"/>
  <c r="K18" i="156"/>
  <c r="L18" i="156"/>
  <c r="M17" i="156"/>
  <c r="K17" i="156"/>
  <c r="L17" i="156"/>
  <c r="M16" i="156"/>
  <c r="K16" i="156"/>
  <c r="L16" i="156"/>
  <c r="M39" i="157"/>
  <c r="K39" i="157"/>
  <c r="G39" i="157"/>
  <c r="L39" i="157" s="1"/>
  <c r="M38" i="157"/>
  <c r="K38" i="157"/>
  <c r="G38" i="157"/>
  <c r="L38" i="157" s="1"/>
  <c r="M37" i="157"/>
  <c r="K37" i="157"/>
  <c r="G37" i="157"/>
  <c r="L37" i="157" s="1"/>
  <c r="M36" i="157"/>
  <c r="K36" i="157"/>
  <c r="G36" i="157"/>
  <c r="L36" i="157" s="1"/>
  <c r="M35" i="157"/>
  <c r="K35" i="157"/>
  <c r="L35" i="157"/>
  <c r="M34" i="157"/>
  <c r="K34" i="157"/>
  <c r="L34" i="157"/>
  <c r="M33" i="157"/>
  <c r="K33" i="157"/>
  <c r="L33" i="157"/>
  <c r="M32" i="157"/>
  <c r="K32" i="157"/>
  <c r="L32" i="157"/>
  <c r="M31" i="157"/>
  <c r="K31" i="157"/>
  <c r="G31" i="157"/>
  <c r="L31" i="157" s="1"/>
  <c r="M30" i="157"/>
  <c r="K30" i="157"/>
  <c r="G30" i="157"/>
  <c r="L30" i="157" s="1"/>
  <c r="M29" i="157"/>
  <c r="K29" i="157"/>
  <c r="G29" i="157"/>
  <c r="L29" i="157" s="1"/>
  <c r="M28" i="157"/>
  <c r="K28" i="157"/>
  <c r="G28" i="157"/>
  <c r="L28" i="157" s="1"/>
  <c r="M27" i="157"/>
  <c r="K27" i="157"/>
  <c r="G27" i="157"/>
  <c r="L27" i="157" s="1"/>
  <c r="M25" i="157"/>
  <c r="K25" i="157"/>
  <c r="L25" i="157"/>
  <c r="M24" i="157"/>
  <c r="K24" i="157"/>
  <c r="L24" i="157"/>
  <c r="M23" i="157"/>
  <c r="K23" i="157"/>
  <c r="L23" i="157"/>
  <c r="M22" i="157"/>
  <c r="K22" i="157"/>
  <c r="L22" i="157"/>
  <c r="M21" i="157"/>
  <c r="K21" i="157"/>
  <c r="G21" i="157"/>
  <c r="L21" i="157" s="1"/>
  <c r="M20" i="157"/>
  <c r="K20" i="157"/>
  <c r="G20" i="157"/>
  <c r="L20" i="157" s="1"/>
  <c r="M19" i="157"/>
  <c r="K19" i="157"/>
  <c r="L19" i="157"/>
  <c r="M18" i="157"/>
  <c r="K18" i="157"/>
  <c r="L18" i="157"/>
  <c r="M17" i="157"/>
  <c r="K17" i="157"/>
  <c r="L17" i="157"/>
  <c r="M16" i="157"/>
  <c r="M42" i="158"/>
  <c r="K42" i="158"/>
  <c r="G42" i="158"/>
  <c r="L42" i="158" s="1"/>
  <c r="M41" i="158"/>
  <c r="K41" i="158"/>
  <c r="L41" i="158"/>
  <c r="M40" i="158"/>
  <c r="K40" i="158"/>
  <c r="L40" i="158"/>
  <c r="M39" i="158"/>
  <c r="K39" i="158"/>
  <c r="G39" i="158"/>
  <c r="L39" i="158" s="1"/>
  <c r="M38" i="158"/>
  <c r="K38" i="158"/>
  <c r="G38" i="158"/>
  <c r="L38" i="158" s="1"/>
  <c r="M37" i="158"/>
  <c r="K37" i="158"/>
  <c r="G37" i="158"/>
  <c r="L37" i="158" s="1"/>
  <c r="M36" i="158"/>
  <c r="K36" i="158"/>
  <c r="G36" i="158"/>
  <c r="L36" i="158" s="1"/>
  <c r="M35" i="158"/>
  <c r="K35" i="158"/>
  <c r="G35" i="158"/>
  <c r="L35" i="158" s="1"/>
  <c r="M34" i="158"/>
  <c r="K34" i="158"/>
  <c r="G34" i="158"/>
  <c r="L34" i="158" s="1"/>
  <c r="M33" i="158"/>
  <c r="K33" i="158"/>
  <c r="G33" i="158"/>
  <c r="L33" i="158" s="1"/>
  <c r="M32" i="158"/>
  <c r="K32" i="158"/>
  <c r="G32" i="158"/>
  <c r="L32" i="158" s="1"/>
  <c r="M31" i="158"/>
  <c r="K31" i="158"/>
  <c r="G31" i="158"/>
  <c r="L31" i="158" s="1"/>
  <c r="M30" i="158"/>
  <c r="K30" i="158"/>
  <c r="G30" i="158"/>
  <c r="L30" i="158" s="1"/>
  <c r="M29" i="158"/>
  <c r="K29" i="158"/>
  <c r="G29" i="158"/>
  <c r="L29" i="158" s="1"/>
  <c r="M28" i="158"/>
  <c r="K28" i="158"/>
  <c r="G28" i="158"/>
  <c r="L28" i="158" s="1"/>
  <c r="M27" i="158"/>
  <c r="K27" i="158"/>
  <c r="G27" i="158"/>
  <c r="L27" i="158" s="1"/>
  <c r="M25" i="158"/>
  <c r="K25" i="158"/>
  <c r="G25" i="158"/>
  <c r="L25" i="158" s="1"/>
  <c r="M23" i="158"/>
  <c r="K23" i="158"/>
  <c r="L23" i="158"/>
  <c r="M22" i="158"/>
  <c r="K22" i="158"/>
  <c r="L22" i="158"/>
  <c r="M21" i="158"/>
  <c r="K21" i="158"/>
  <c r="L21" i="158"/>
  <c r="M20" i="158"/>
  <c r="K20" i="158"/>
  <c r="L20" i="158"/>
  <c r="M19" i="158"/>
  <c r="K19" i="158"/>
  <c r="G19" i="158"/>
  <c r="L19" i="158" s="1"/>
  <c r="M18" i="158"/>
  <c r="K18" i="158"/>
  <c r="L18" i="158"/>
  <c r="M24" i="159"/>
  <c r="K24" i="159"/>
  <c r="L24" i="159"/>
  <c r="M23" i="159"/>
  <c r="K23" i="159"/>
  <c r="L23" i="159"/>
  <c r="M22" i="159"/>
  <c r="K22" i="159"/>
  <c r="L22" i="159"/>
  <c r="M21" i="159"/>
  <c r="K21" i="159"/>
  <c r="L21" i="159"/>
  <c r="M20" i="159"/>
  <c r="K20" i="159"/>
  <c r="G20" i="159"/>
  <c r="L20" i="159" s="1"/>
  <c r="M19" i="159"/>
  <c r="K19" i="159"/>
  <c r="G19" i="159"/>
  <c r="L19" i="159" s="1"/>
  <c r="M18" i="159"/>
  <c r="K18" i="159"/>
  <c r="G18" i="159"/>
  <c r="L18" i="159" s="1"/>
  <c r="M17" i="159"/>
  <c r="K17" i="159"/>
  <c r="G17" i="159"/>
  <c r="L17" i="159" s="1"/>
  <c r="M16" i="159"/>
  <c r="K16" i="159"/>
  <c r="G16" i="159"/>
  <c r="L16" i="159" s="1"/>
  <c r="M30" i="159"/>
  <c r="K30" i="159"/>
  <c r="L30" i="159"/>
  <c r="M29" i="159"/>
  <c r="K29" i="159"/>
  <c r="L29" i="159"/>
  <c r="M28" i="159"/>
  <c r="K28" i="159"/>
  <c r="L28" i="159"/>
  <c r="M27" i="159"/>
  <c r="K27" i="159"/>
  <c r="L27" i="159"/>
  <c r="M26" i="159"/>
  <c r="K26" i="159"/>
  <c r="G26" i="159"/>
  <c r="L26" i="159" s="1"/>
  <c r="M51" i="159"/>
  <c r="K51" i="159"/>
  <c r="L51" i="159"/>
  <c r="M50" i="159"/>
  <c r="K50" i="159"/>
  <c r="L50" i="159"/>
  <c r="M49" i="159"/>
  <c r="K49" i="159"/>
  <c r="L49" i="159"/>
  <c r="M48" i="159"/>
  <c r="K48" i="159"/>
  <c r="L48" i="159"/>
  <c r="M47" i="159"/>
  <c r="K47" i="159"/>
  <c r="G47" i="159"/>
  <c r="L47" i="159" s="1"/>
  <c r="M46" i="159"/>
  <c r="K46" i="159"/>
  <c r="L46" i="159"/>
  <c r="M45" i="159"/>
  <c r="K45" i="159"/>
  <c r="L45" i="159"/>
  <c r="M44" i="159"/>
  <c r="K44" i="159"/>
  <c r="G44" i="159"/>
  <c r="L44" i="159" s="1"/>
  <c r="M43" i="159"/>
  <c r="K43" i="159"/>
  <c r="G43" i="159"/>
  <c r="L43" i="159" s="1"/>
  <c r="M42" i="159"/>
  <c r="K42" i="159"/>
  <c r="L42" i="159"/>
  <c r="M41" i="159"/>
  <c r="K41" i="159"/>
  <c r="G41" i="159"/>
  <c r="L41" i="159" s="1"/>
  <c r="M40" i="159"/>
  <c r="K40" i="159"/>
  <c r="L40" i="159"/>
  <c r="M39" i="159"/>
  <c r="K39" i="159"/>
  <c r="L39" i="159"/>
  <c r="M38" i="159"/>
  <c r="K38" i="159"/>
  <c r="L38" i="159"/>
  <c r="M37" i="159"/>
  <c r="K37" i="159"/>
  <c r="G37" i="159"/>
  <c r="L37" i="159" s="1"/>
  <c r="M36" i="159"/>
  <c r="K36" i="159"/>
  <c r="L36" i="159"/>
  <c r="M35" i="159"/>
  <c r="K35" i="159"/>
  <c r="L35" i="159"/>
  <c r="M34" i="159"/>
  <c r="K34" i="159"/>
  <c r="L34" i="159"/>
  <c r="M33" i="159"/>
  <c r="K33" i="159"/>
  <c r="L33" i="159"/>
  <c r="M32" i="159"/>
  <c r="K32" i="159"/>
  <c r="L32" i="159"/>
  <c r="M30" i="160"/>
  <c r="K30" i="160"/>
  <c r="L30" i="160"/>
  <c r="M29" i="160"/>
  <c r="K29" i="160"/>
  <c r="G29" i="160"/>
  <c r="L29" i="160" s="1"/>
  <c r="M28" i="160"/>
  <c r="K28" i="160"/>
  <c r="M27" i="160"/>
  <c r="K27" i="160"/>
  <c r="M26" i="160"/>
  <c r="K26" i="160"/>
  <c r="M25" i="160"/>
  <c r="K25" i="160"/>
  <c r="M24" i="160"/>
  <c r="K24" i="160"/>
  <c r="M22" i="160"/>
  <c r="K22" i="160"/>
  <c r="L22" i="160"/>
  <c r="M21" i="160"/>
  <c r="K21" i="160"/>
  <c r="L21" i="160"/>
  <c r="M20" i="160"/>
  <c r="K20" i="160"/>
  <c r="G20" i="160"/>
  <c r="L20" i="160" s="1"/>
  <c r="M19" i="160"/>
  <c r="K19" i="160"/>
  <c r="L19" i="160"/>
  <c r="M18" i="160"/>
  <c r="K18" i="160"/>
  <c r="L18" i="160"/>
  <c r="M17" i="160"/>
  <c r="K17" i="160"/>
  <c r="L17" i="160"/>
  <c r="M16" i="160"/>
  <c r="K16" i="160"/>
  <c r="L16" i="160"/>
  <c r="M56" i="162"/>
  <c r="K56" i="162"/>
  <c r="L56" i="162"/>
  <c r="M49" i="162"/>
  <c r="K49" i="162"/>
  <c r="L49" i="162"/>
  <c r="M46" i="162"/>
  <c r="K46" i="162"/>
  <c r="L46" i="162"/>
  <c r="M42" i="162"/>
  <c r="K42" i="162"/>
  <c r="L42" i="162"/>
  <c r="M38" i="162"/>
  <c r="K38" i="162"/>
  <c r="G38" i="162"/>
  <c r="L38" i="162" s="1"/>
  <c r="G37" i="162"/>
  <c r="M36" i="162"/>
  <c r="K36" i="162"/>
  <c r="G36" i="162"/>
  <c r="L36" i="162" s="1"/>
  <c r="M31" i="162"/>
  <c r="K31" i="162"/>
  <c r="G31" i="162"/>
  <c r="L31" i="162" s="1"/>
  <c r="M28" i="162"/>
  <c r="K28" i="162"/>
  <c r="L28" i="162"/>
  <c r="M23" i="162"/>
  <c r="K23" i="162"/>
  <c r="L23" i="162"/>
  <c r="G21" i="162"/>
  <c r="G20" i="162"/>
  <c r="M19" i="162"/>
  <c r="K19" i="162"/>
  <c r="G19" i="162"/>
  <c r="L19" i="162" s="1"/>
  <c r="G18" i="162"/>
  <c r="G17" i="162"/>
  <c r="G16" i="162"/>
  <c r="M14" i="162"/>
  <c r="K14" i="162"/>
  <c r="G14" i="162"/>
  <c r="L14" i="162" s="1"/>
  <c r="M24" i="161"/>
  <c r="K24" i="161"/>
  <c r="G24" i="161"/>
  <c r="L24" i="161" s="1"/>
  <c r="M23" i="161"/>
  <c r="K23" i="161"/>
  <c r="G23" i="161"/>
  <c r="L23" i="161" s="1"/>
  <c r="M22" i="161"/>
  <c r="K22" i="161"/>
  <c r="G22" i="161"/>
  <c r="L22" i="161" s="1"/>
  <c r="M21" i="161"/>
  <c r="K21" i="161"/>
  <c r="G21" i="161"/>
  <c r="L21" i="161" s="1"/>
  <c r="M20" i="161"/>
  <c r="K20" i="161"/>
  <c r="G20" i="161"/>
  <c r="L20" i="161" s="1"/>
  <c r="M19" i="161"/>
  <c r="K19" i="161"/>
  <c r="G19" i="161"/>
  <c r="L19" i="161" s="1"/>
  <c r="M18" i="161"/>
  <c r="K18" i="161"/>
  <c r="G18" i="161"/>
  <c r="L18" i="161" s="1"/>
  <c r="M17" i="161"/>
  <c r="K17" i="161"/>
  <c r="G17" i="161"/>
  <c r="L17" i="161" s="1"/>
  <c r="M16" i="161"/>
  <c r="K16" i="161"/>
  <c r="G16" i="161"/>
  <c r="L16" i="161" s="1"/>
  <c r="M15" i="161"/>
  <c r="K15" i="161"/>
  <c r="G15" i="161"/>
  <c r="L15" i="161" s="1"/>
  <c r="M33" i="161"/>
  <c r="K33" i="161"/>
  <c r="G33" i="161"/>
  <c r="L33" i="161" s="1"/>
  <c r="M32" i="161"/>
  <c r="K32" i="161"/>
  <c r="G32" i="161"/>
  <c r="L32" i="161" s="1"/>
  <c r="M31" i="161"/>
  <c r="K31" i="161"/>
  <c r="G31" i="161"/>
  <c r="L31" i="161" s="1"/>
  <c r="M30" i="161"/>
  <c r="K30" i="161"/>
  <c r="G30" i="161"/>
  <c r="L30" i="161" s="1"/>
  <c r="M29" i="161"/>
  <c r="K29" i="161"/>
  <c r="G29" i="161"/>
  <c r="L29" i="161" s="1"/>
  <c r="M28" i="161"/>
  <c r="K28" i="161"/>
  <c r="G28" i="161"/>
  <c r="L28" i="161" s="1"/>
  <c r="M27" i="161"/>
  <c r="K27" i="161"/>
  <c r="G27" i="161"/>
  <c r="L27" i="161" s="1"/>
  <c r="M26" i="161"/>
  <c r="K26" i="161"/>
  <c r="G26" i="161"/>
  <c r="L26" i="161" s="1"/>
  <c r="M39" i="161"/>
  <c r="K39" i="161"/>
  <c r="L39" i="161"/>
  <c r="M38" i="161"/>
  <c r="K38" i="161"/>
  <c r="L38" i="161"/>
  <c r="M37" i="161"/>
  <c r="K37" i="161"/>
  <c r="G37" i="161"/>
  <c r="L37" i="161" s="1"/>
  <c r="M36" i="161"/>
  <c r="K36" i="161"/>
  <c r="G36" i="161"/>
  <c r="L36" i="161" s="1"/>
  <c r="L53" i="155" l="1"/>
  <c r="N53" i="155"/>
  <c r="N28" i="149"/>
  <c r="O28" i="149" s="1"/>
  <c r="N29" i="149"/>
  <c r="O29" i="149" s="1"/>
  <c r="N30" i="149"/>
  <c r="O30" i="149" s="1"/>
  <c r="N31" i="149"/>
  <c r="O31" i="149" s="1"/>
  <c r="N32" i="149"/>
  <c r="O32" i="149" s="1"/>
  <c r="N33" i="149"/>
  <c r="O33" i="149" s="1"/>
  <c r="N34" i="149"/>
  <c r="O34" i="149" s="1"/>
  <c r="N35" i="149"/>
  <c r="O35" i="149" s="1"/>
  <c r="N36" i="149"/>
  <c r="O36" i="149" s="1"/>
  <c r="N37" i="149"/>
  <c r="O37" i="149" s="1"/>
  <c r="N38" i="149"/>
  <c r="O38" i="149" s="1"/>
  <c r="N39" i="149"/>
  <c r="O39" i="149" s="1"/>
  <c r="N40" i="149"/>
  <c r="O40" i="149" s="1"/>
  <c r="N41" i="149"/>
  <c r="O41" i="149" s="1"/>
  <c r="N42" i="149"/>
  <c r="O42" i="149" s="1"/>
  <c r="N43" i="149"/>
  <c r="O43" i="149" s="1"/>
  <c r="N44" i="149"/>
  <c r="O44" i="149" s="1"/>
  <c r="N45" i="149"/>
  <c r="O45" i="149" s="1"/>
  <c r="N46" i="149"/>
  <c r="O46" i="149" s="1"/>
  <c r="N47" i="149"/>
  <c r="O47" i="149" s="1"/>
  <c r="N48" i="149"/>
  <c r="O48" i="149" s="1"/>
  <c r="N49" i="149"/>
  <c r="O49" i="149" s="1"/>
  <c r="J32" i="149"/>
  <c r="J42" i="149"/>
  <c r="J48" i="149"/>
  <c r="N17" i="149"/>
  <c r="O17" i="149" s="1"/>
  <c r="N18" i="149"/>
  <c r="O18" i="149" s="1"/>
  <c r="N19" i="149"/>
  <c r="O19" i="149" s="1"/>
  <c r="N20" i="149"/>
  <c r="O20" i="149" s="1"/>
  <c r="N21" i="149"/>
  <c r="O21" i="149" s="1"/>
  <c r="N22" i="149"/>
  <c r="O22" i="149" s="1"/>
  <c r="N23" i="149"/>
  <c r="O23" i="149" s="1"/>
  <c r="N24" i="149"/>
  <c r="O24" i="149" s="1"/>
  <c r="N25" i="149"/>
  <c r="O25" i="149" s="1"/>
  <c r="N26" i="149"/>
  <c r="O26" i="149" s="1"/>
  <c r="J17" i="149"/>
  <c r="J22" i="149"/>
  <c r="J24" i="149"/>
  <c r="N33" i="155"/>
  <c r="O33" i="155" s="1"/>
  <c r="N34" i="155"/>
  <c r="O34" i="155" s="1"/>
  <c r="N35" i="155"/>
  <c r="O35" i="155" s="1"/>
  <c r="N36" i="155"/>
  <c r="O36" i="155" s="1"/>
  <c r="N37" i="155"/>
  <c r="O37" i="155" s="1"/>
  <c r="N38" i="155"/>
  <c r="O38" i="155" s="1"/>
  <c r="N39" i="155"/>
  <c r="O39" i="155" s="1"/>
  <c r="N40" i="155"/>
  <c r="O40" i="155" s="1"/>
  <c r="N41" i="155"/>
  <c r="O41" i="155" s="1"/>
  <c r="N42" i="155"/>
  <c r="O42" i="155" s="1"/>
  <c r="N43" i="155"/>
  <c r="O43" i="155" s="1"/>
  <c r="N44" i="155"/>
  <c r="O44" i="155" s="1"/>
  <c r="N45" i="155"/>
  <c r="O45" i="155" s="1"/>
  <c r="N46" i="155"/>
  <c r="O46" i="155" s="1"/>
  <c r="N47" i="155"/>
  <c r="O47" i="155" s="1"/>
  <c r="N48" i="155"/>
  <c r="O48" i="155" s="1"/>
  <c r="N49" i="155"/>
  <c r="O49" i="155" s="1"/>
  <c r="N50" i="155"/>
  <c r="O50" i="155" s="1"/>
  <c r="N51" i="155"/>
  <c r="O51" i="155" s="1"/>
  <c r="N52" i="155"/>
  <c r="O52" i="155" s="1"/>
  <c r="N54" i="155"/>
  <c r="O54" i="155" s="1"/>
  <c r="N55" i="155"/>
  <c r="O55" i="155" s="1"/>
  <c r="N56" i="155"/>
  <c r="O56" i="155" s="1"/>
  <c r="N57" i="155"/>
  <c r="O57" i="155" s="1"/>
  <c r="J33" i="155"/>
  <c r="J34" i="155"/>
  <c r="J35" i="155"/>
  <c r="J36" i="155"/>
  <c r="J38" i="155"/>
  <c r="J39" i="155"/>
  <c r="J41" i="155"/>
  <c r="J42" i="155"/>
  <c r="J43" i="155"/>
  <c r="J44" i="155"/>
  <c r="J46" i="155"/>
  <c r="J47" i="155"/>
  <c r="J50" i="155"/>
  <c r="J51" i="155"/>
  <c r="J52" i="155"/>
  <c r="J54" i="155"/>
  <c r="J55" i="155"/>
  <c r="N16" i="155"/>
  <c r="O16" i="155" s="1"/>
  <c r="N17" i="155"/>
  <c r="O17" i="155" s="1"/>
  <c r="N18" i="155"/>
  <c r="O18" i="155" s="1"/>
  <c r="N19" i="155"/>
  <c r="O19" i="155" s="1"/>
  <c r="N20" i="155"/>
  <c r="O20" i="155" s="1"/>
  <c r="N21" i="155"/>
  <c r="O21" i="155" s="1"/>
  <c r="N22" i="155"/>
  <c r="O22" i="155" s="1"/>
  <c r="N23" i="155"/>
  <c r="O23" i="155" s="1"/>
  <c r="N24" i="155"/>
  <c r="O24" i="155" s="1"/>
  <c r="N25" i="155"/>
  <c r="O25" i="155" s="1"/>
  <c r="J20" i="155"/>
  <c r="O29" i="155"/>
  <c r="N27" i="155"/>
  <c r="O27" i="155" s="1"/>
  <c r="N28" i="155"/>
  <c r="O28" i="155" s="1"/>
  <c r="N29" i="155"/>
  <c r="N30" i="155"/>
  <c r="O30" i="155" s="1"/>
  <c r="N31" i="155"/>
  <c r="O31" i="155" s="1"/>
  <c r="J29" i="155"/>
  <c r="J30" i="155"/>
  <c r="J31" i="155"/>
  <c r="N25" i="156"/>
  <c r="O25" i="156" s="1"/>
  <c r="N26" i="156"/>
  <c r="O26" i="156" s="1"/>
  <c r="N27" i="156"/>
  <c r="O27" i="156" s="1"/>
  <c r="N28" i="156"/>
  <c r="O28" i="156" s="1"/>
  <c r="N29" i="156"/>
  <c r="O29" i="156" s="1"/>
  <c r="N30" i="156"/>
  <c r="O30" i="156" s="1"/>
  <c r="N31" i="156"/>
  <c r="O31" i="156" s="1"/>
  <c r="N32" i="156"/>
  <c r="O32" i="156" s="1"/>
  <c r="N33" i="156"/>
  <c r="O33" i="156" s="1"/>
  <c r="N34" i="156"/>
  <c r="O34" i="156" s="1"/>
  <c r="N35" i="156"/>
  <c r="O35" i="156" s="1"/>
  <c r="N36" i="156"/>
  <c r="O36" i="156" s="1"/>
  <c r="J29" i="156"/>
  <c r="J30" i="156"/>
  <c r="J31" i="156"/>
  <c r="J32" i="156"/>
  <c r="N16" i="157"/>
  <c r="N17" i="157"/>
  <c r="O17" i="157" s="1"/>
  <c r="N18" i="157"/>
  <c r="O18" i="157" s="1"/>
  <c r="N19" i="157"/>
  <c r="O19" i="157" s="1"/>
  <c r="N20" i="157"/>
  <c r="O20" i="157" s="1"/>
  <c r="N21" i="157"/>
  <c r="O21" i="157" s="1"/>
  <c r="N22" i="157"/>
  <c r="O22" i="157" s="1"/>
  <c r="N23" i="157"/>
  <c r="O23" i="157" s="1"/>
  <c r="N24" i="157"/>
  <c r="O24" i="157" s="1"/>
  <c r="N25" i="157"/>
  <c r="O25" i="157" s="1"/>
  <c r="N27" i="157"/>
  <c r="O27" i="157" s="1"/>
  <c r="N28" i="157"/>
  <c r="O28" i="157" s="1"/>
  <c r="N29" i="157"/>
  <c r="O29" i="157" s="1"/>
  <c r="N30" i="157"/>
  <c r="O30" i="157" s="1"/>
  <c r="N31" i="157"/>
  <c r="O31" i="157" s="1"/>
  <c r="N32" i="157"/>
  <c r="O32" i="157" s="1"/>
  <c r="N33" i="157"/>
  <c r="O33" i="157" s="1"/>
  <c r="N34" i="157"/>
  <c r="O34" i="157" s="1"/>
  <c r="N35" i="157"/>
  <c r="O35" i="157" s="1"/>
  <c r="N36" i="157"/>
  <c r="O36" i="157" s="1"/>
  <c r="N37" i="157"/>
  <c r="O37" i="157" s="1"/>
  <c r="N38" i="157"/>
  <c r="O38" i="157" s="1"/>
  <c r="N39" i="157"/>
  <c r="O39" i="157" s="1"/>
  <c r="J33" i="157"/>
  <c r="J32" i="157"/>
  <c r="J34" i="157"/>
  <c r="J35" i="157"/>
  <c r="N25" i="158"/>
  <c r="O25" i="158" s="1"/>
  <c r="N27" i="158"/>
  <c r="O27" i="158" s="1"/>
  <c r="N28" i="158"/>
  <c r="O28" i="158" s="1"/>
  <c r="N29" i="158"/>
  <c r="O29" i="158" s="1"/>
  <c r="N30" i="158"/>
  <c r="O30" i="158" s="1"/>
  <c r="N31" i="158"/>
  <c r="O31" i="158" s="1"/>
  <c r="N32" i="158"/>
  <c r="O32" i="158" s="1"/>
  <c r="N33" i="158"/>
  <c r="O33" i="158" s="1"/>
  <c r="N34" i="158"/>
  <c r="O34" i="158" s="1"/>
  <c r="N35" i="158"/>
  <c r="O35" i="158" s="1"/>
  <c r="N36" i="158"/>
  <c r="O36" i="158" s="1"/>
  <c r="N37" i="158"/>
  <c r="O37" i="158" s="1"/>
  <c r="N38" i="158"/>
  <c r="O38" i="158" s="1"/>
  <c r="N39" i="158"/>
  <c r="O39" i="158" s="1"/>
  <c r="N40" i="158"/>
  <c r="O40" i="158" s="1"/>
  <c r="N41" i="158"/>
  <c r="O41" i="158" s="1"/>
  <c r="N42" i="158"/>
  <c r="O42" i="158" s="1"/>
  <c r="J25" i="158"/>
  <c r="J29" i="158"/>
  <c r="J37" i="158"/>
  <c r="J40" i="158"/>
  <c r="J41" i="158"/>
  <c r="N18" i="158"/>
  <c r="O18" i="158" s="1"/>
  <c r="N19" i="158"/>
  <c r="O19" i="158" s="1"/>
  <c r="N20" i="158"/>
  <c r="O20" i="158" s="1"/>
  <c r="N21" i="158"/>
  <c r="O21" i="158" s="1"/>
  <c r="N22" i="158"/>
  <c r="O22" i="158" s="1"/>
  <c r="N23" i="158"/>
  <c r="O23" i="158" s="1"/>
  <c r="J20" i="158"/>
  <c r="N16" i="159"/>
  <c r="O16" i="159" s="1"/>
  <c r="N17" i="159"/>
  <c r="O17" i="159" s="1"/>
  <c r="N18" i="159"/>
  <c r="O18" i="159" s="1"/>
  <c r="N19" i="159"/>
  <c r="O19" i="159" s="1"/>
  <c r="N20" i="159"/>
  <c r="O20" i="159" s="1"/>
  <c r="N21" i="159"/>
  <c r="O21" i="159" s="1"/>
  <c r="N22" i="159"/>
  <c r="O22" i="159" s="1"/>
  <c r="N23" i="159"/>
  <c r="O23" i="159" s="1"/>
  <c r="N24" i="159"/>
  <c r="O24" i="159" s="1"/>
  <c r="J17" i="159"/>
  <c r="J19" i="159"/>
  <c r="N26" i="159"/>
  <c r="O26" i="159" s="1"/>
  <c r="N27" i="159"/>
  <c r="O27" i="159" s="1"/>
  <c r="N28" i="159"/>
  <c r="O28" i="159" s="1"/>
  <c r="N29" i="159"/>
  <c r="O29" i="159" s="1"/>
  <c r="N30" i="159"/>
  <c r="O30" i="159" s="1"/>
  <c r="J30" i="159"/>
  <c r="J25" i="160"/>
  <c r="J28" i="160"/>
  <c r="N24" i="160"/>
  <c r="N25" i="160"/>
  <c r="N26" i="160"/>
  <c r="N27" i="160"/>
  <c r="N28" i="160"/>
  <c r="N29" i="160"/>
  <c r="O29" i="160" s="1"/>
  <c r="N30" i="160"/>
  <c r="O30" i="160" s="1"/>
  <c r="L24" i="160"/>
  <c r="L25" i="160"/>
  <c r="L26" i="160"/>
  <c r="L27" i="160"/>
  <c r="O27" i="160" s="1"/>
  <c r="L28" i="160"/>
  <c r="N16" i="160"/>
  <c r="O16" i="160" s="1"/>
  <c r="N17" i="160"/>
  <c r="O17" i="160" s="1"/>
  <c r="N18" i="160"/>
  <c r="O18" i="160" s="1"/>
  <c r="N19" i="160"/>
  <c r="O19" i="160" s="1"/>
  <c r="N20" i="160"/>
  <c r="O20" i="160" s="1"/>
  <c r="N21" i="160"/>
  <c r="O21" i="160" s="1"/>
  <c r="N22" i="160"/>
  <c r="O22" i="160" s="1"/>
  <c r="J17" i="160"/>
  <c r="J18" i="160"/>
  <c r="N46" i="162"/>
  <c r="O46" i="162" s="1"/>
  <c r="N49" i="162"/>
  <c r="O49" i="162" s="1"/>
  <c r="N56" i="162"/>
  <c r="O56" i="162" s="1"/>
  <c r="N23" i="162"/>
  <c r="O23" i="162" s="1"/>
  <c r="N28" i="162"/>
  <c r="O28" i="162" s="1"/>
  <c r="N31" i="162"/>
  <c r="O31" i="162" s="1"/>
  <c r="N36" i="162"/>
  <c r="O36" i="162" s="1"/>
  <c r="N38" i="162"/>
  <c r="O38" i="162" s="1"/>
  <c r="N42" i="162"/>
  <c r="O42" i="162" s="1"/>
  <c r="J25" i="162"/>
  <c r="J26" i="162"/>
  <c r="J27" i="162"/>
  <c r="J29" i="162"/>
  <c r="J30" i="162"/>
  <c r="J33" i="162"/>
  <c r="J34" i="162"/>
  <c r="J35" i="162"/>
  <c r="J37" i="162"/>
  <c r="J38" i="162"/>
  <c r="N14" i="162"/>
  <c r="O14" i="162" s="1"/>
  <c r="N19" i="162"/>
  <c r="O19" i="162" s="1"/>
  <c r="J14" i="162"/>
  <c r="J16" i="162"/>
  <c r="N15" i="161"/>
  <c r="O15" i="161" s="1"/>
  <c r="N16" i="161"/>
  <c r="O16" i="161" s="1"/>
  <c r="N17" i="161"/>
  <c r="O17" i="161" s="1"/>
  <c r="N18" i="161"/>
  <c r="O18" i="161" s="1"/>
  <c r="N19" i="161"/>
  <c r="O19" i="161" s="1"/>
  <c r="N20" i="161"/>
  <c r="O20" i="161" s="1"/>
  <c r="N21" i="161"/>
  <c r="O21" i="161" s="1"/>
  <c r="N22" i="161"/>
  <c r="O22" i="161" s="1"/>
  <c r="N23" i="161"/>
  <c r="O23" i="161" s="1"/>
  <c r="N24" i="161"/>
  <c r="O24" i="161" s="1"/>
  <c r="J15" i="161"/>
  <c r="J24" i="161"/>
  <c r="N36" i="161"/>
  <c r="O36" i="161" s="1"/>
  <c r="N37" i="161"/>
  <c r="O37" i="161" s="1"/>
  <c r="N38" i="161"/>
  <c r="O38" i="161" s="1"/>
  <c r="N39" i="161"/>
  <c r="O39" i="161" s="1"/>
  <c r="J17" i="161" l="1"/>
  <c r="J27" i="158"/>
  <c r="J35" i="158"/>
  <c r="J36" i="158"/>
  <c r="J33" i="158"/>
  <c r="J23" i="149"/>
  <c r="O25" i="160"/>
  <c r="J57" i="155"/>
  <c r="J23" i="161"/>
  <c r="J21" i="161"/>
  <c r="J16" i="161"/>
  <c r="J19" i="158"/>
  <c r="J17" i="162"/>
  <c r="J18" i="162"/>
  <c r="J20" i="162"/>
  <c r="O28" i="160"/>
  <c r="O26" i="160"/>
  <c r="J20" i="160"/>
  <c r="J20" i="159"/>
  <c r="J42" i="158"/>
  <c r="J30" i="158"/>
  <c r="J28" i="158"/>
  <c r="J38" i="157"/>
  <c r="J27" i="157"/>
  <c r="O53" i="155"/>
  <c r="J49" i="155"/>
  <c r="J47" i="149"/>
  <c r="J45" i="149"/>
  <c r="J40" i="149"/>
  <c r="J39" i="149"/>
  <c r="J37" i="149"/>
  <c r="J34" i="149"/>
  <c r="J31" i="149"/>
  <c r="J29" i="149"/>
  <c r="J25" i="149"/>
  <c r="J21" i="149"/>
  <c r="J46" i="149"/>
  <c r="J38" i="149"/>
  <c r="J30" i="149"/>
  <c r="J44" i="149"/>
  <c r="J36" i="149"/>
  <c r="J28" i="149"/>
  <c r="J43" i="149"/>
  <c r="J35" i="149"/>
  <c r="J49" i="149"/>
  <c r="J41" i="149"/>
  <c r="J33" i="149"/>
  <c r="J20" i="149"/>
  <c r="J19" i="149"/>
  <c r="J26" i="149"/>
  <c r="J18" i="149"/>
  <c r="J53" i="155"/>
  <c r="J45" i="155"/>
  <c r="J37" i="155"/>
  <c r="J56" i="155"/>
  <c r="J48" i="155"/>
  <c r="J40" i="155"/>
  <c r="J21" i="155"/>
  <c r="J28" i="155"/>
  <c r="J27" i="155"/>
  <c r="J36" i="156"/>
  <c r="J28" i="156"/>
  <c r="J35" i="156"/>
  <c r="J27" i="156"/>
  <c r="J34" i="156"/>
  <c r="J26" i="156"/>
  <c r="J33" i="156"/>
  <c r="J25" i="156"/>
  <c r="N23" i="156"/>
  <c r="O23" i="156" s="1"/>
  <c r="J23" i="156"/>
  <c r="N22" i="156"/>
  <c r="O22" i="156" s="1"/>
  <c r="J22" i="156"/>
  <c r="N19" i="156"/>
  <c r="O19" i="156" s="1"/>
  <c r="N18" i="156"/>
  <c r="O18" i="156" s="1"/>
  <c r="N20" i="156"/>
  <c r="O20" i="156" s="1"/>
  <c r="J20" i="156"/>
  <c r="N17" i="156"/>
  <c r="O17" i="156" s="1"/>
  <c r="N21" i="156"/>
  <c r="O21" i="156" s="1"/>
  <c r="J21" i="156"/>
  <c r="N16" i="156"/>
  <c r="O16" i="156" s="1"/>
  <c r="J29" i="157"/>
  <c r="J37" i="157"/>
  <c r="J21" i="157"/>
  <c r="J39" i="157"/>
  <c r="J20" i="157"/>
  <c r="J30" i="157"/>
  <c r="J36" i="157"/>
  <c r="J28" i="157"/>
  <c r="J31" i="157"/>
  <c r="J34" i="158"/>
  <c r="J38" i="158"/>
  <c r="J39" i="158"/>
  <c r="J32" i="158"/>
  <c r="J31" i="158"/>
  <c r="J18" i="159"/>
  <c r="J16" i="159"/>
  <c r="J27" i="159"/>
  <c r="J28" i="159"/>
  <c r="J26" i="159"/>
  <c r="J29" i="159"/>
  <c r="N51" i="159"/>
  <c r="O51" i="159" s="1"/>
  <c r="J51" i="159"/>
  <c r="N43" i="159"/>
  <c r="O43" i="159" s="1"/>
  <c r="J43" i="159"/>
  <c r="N35" i="159"/>
  <c r="O35" i="159" s="1"/>
  <c r="J35" i="159"/>
  <c r="N50" i="159"/>
  <c r="O50" i="159" s="1"/>
  <c r="J50" i="159"/>
  <c r="N42" i="159"/>
  <c r="O42" i="159" s="1"/>
  <c r="J42" i="159"/>
  <c r="N34" i="159"/>
  <c r="O34" i="159" s="1"/>
  <c r="J34" i="159"/>
  <c r="N49" i="159"/>
  <c r="O49" i="159" s="1"/>
  <c r="J49" i="159"/>
  <c r="N41" i="159"/>
  <c r="O41" i="159" s="1"/>
  <c r="J41" i="159"/>
  <c r="N32" i="159"/>
  <c r="O32" i="159" s="1"/>
  <c r="J32" i="159"/>
  <c r="N47" i="159"/>
  <c r="O47" i="159" s="1"/>
  <c r="J47" i="159"/>
  <c r="N39" i="159"/>
  <c r="O39" i="159" s="1"/>
  <c r="J39" i="159"/>
  <c r="N48" i="159"/>
  <c r="O48" i="159" s="1"/>
  <c r="J48" i="159"/>
  <c r="N40" i="159"/>
  <c r="O40" i="159" s="1"/>
  <c r="J40" i="159"/>
  <c r="N46" i="159"/>
  <c r="O46" i="159" s="1"/>
  <c r="J46" i="159"/>
  <c r="N38" i="159"/>
  <c r="O38" i="159" s="1"/>
  <c r="J38" i="159"/>
  <c r="N33" i="159"/>
  <c r="O33" i="159" s="1"/>
  <c r="J33" i="159"/>
  <c r="N45" i="159"/>
  <c r="O45" i="159" s="1"/>
  <c r="J45" i="159"/>
  <c r="N37" i="159"/>
  <c r="O37" i="159" s="1"/>
  <c r="J37" i="159"/>
  <c r="N44" i="159"/>
  <c r="O44" i="159" s="1"/>
  <c r="J44" i="159"/>
  <c r="N36" i="159"/>
  <c r="O36" i="159" s="1"/>
  <c r="J36" i="159"/>
  <c r="J29" i="160"/>
  <c r="J24" i="160"/>
  <c r="J27" i="160"/>
  <c r="O24" i="160"/>
  <c r="J26" i="160"/>
  <c r="J16" i="160"/>
  <c r="J22" i="160"/>
  <c r="J21" i="160"/>
  <c r="J19" i="160"/>
  <c r="J59" i="162"/>
  <c r="J58" i="162"/>
  <c r="J60" i="162"/>
  <c r="J40" i="162"/>
  <c r="J31" i="162"/>
  <c r="J23" i="162"/>
  <c r="J36" i="162"/>
  <c r="J28" i="162"/>
  <c r="J21" i="162"/>
  <c r="J19" i="162"/>
  <c r="J22" i="161"/>
  <c r="J18" i="161"/>
  <c r="J20" i="161"/>
  <c r="J19" i="161"/>
  <c r="N26" i="161"/>
  <c r="O26" i="161" s="1"/>
  <c r="J26" i="161"/>
  <c r="N30" i="161"/>
  <c r="O30" i="161" s="1"/>
  <c r="J30" i="161"/>
  <c r="J31" i="161"/>
  <c r="N31" i="161"/>
  <c r="O31" i="161" s="1"/>
  <c r="N29" i="161"/>
  <c r="O29" i="161" s="1"/>
  <c r="J29" i="161"/>
  <c r="N32" i="161"/>
  <c r="O32" i="161" s="1"/>
  <c r="J32" i="161"/>
  <c r="N28" i="161"/>
  <c r="O28" i="161" s="1"/>
  <c r="J28" i="161"/>
  <c r="N33" i="161"/>
  <c r="O33" i="161" s="1"/>
  <c r="J33" i="161"/>
  <c r="N27" i="161"/>
  <c r="O27" i="161" s="1"/>
  <c r="J27" i="161"/>
  <c r="J39" i="161"/>
  <c r="J38" i="161"/>
  <c r="J37" i="161"/>
  <c r="J36" i="161"/>
  <c r="D58" i="162" l="1"/>
  <c r="D57" i="162"/>
  <c r="D59" i="162" s="1"/>
  <c r="D54" i="162"/>
  <c r="D53" i="162"/>
  <c r="D52" i="162"/>
  <c r="D51" i="162"/>
  <c r="D50" i="162"/>
  <c r="D48" i="162"/>
  <c r="D47" i="162"/>
  <c r="D43" i="162"/>
  <c r="D44" i="162" s="1"/>
  <c r="D40" i="162"/>
  <c r="D37" i="162"/>
  <c r="D35" i="162"/>
  <c r="D34" i="162"/>
  <c r="D33" i="162"/>
  <c r="D32" i="162"/>
  <c r="D29" i="162"/>
  <c r="D24" i="162"/>
  <c r="D25" i="162" s="1"/>
  <c r="D20" i="162"/>
  <c r="D15" i="162"/>
  <c r="D16" i="162" s="1"/>
  <c r="C2" i="160"/>
  <c r="C2" i="162"/>
  <c r="C6" i="162"/>
  <c r="C5" i="162"/>
  <c r="C4" i="162"/>
  <c r="C2" i="161"/>
  <c r="O41" i="161"/>
  <c r="N41" i="161"/>
  <c r="G23" i="150" s="1"/>
  <c r="M41" i="161"/>
  <c r="F23" i="150" s="1"/>
  <c r="L41" i="161"/>
  <c r="E23" i="150" s="1"/>
  <c r="K41" i="161"/>
  <c r="H23" i="150" s="1"/>
  <c r="C6" i="161"/>
  <c r="C5" i="161"/>
  <c r="C4" i="161"/>
  <c r="O32" i="160"/>
  <c r="N32" i="160"/>
  <c r="G21" i="150" s="1"/>
  <c r="M32" i="160"/>
  <c r="F21" i="150" s="1"/>
  <c r="L32" i="160"/>
  <c r="E21" i="150" s="1"/>
  <c r="K32" i="160"/>
  <c r="H21" i="150" s="1"/>
  <c r="C6" i="160"/>
  <c r="C5" i="160"/>
  <c r="C4" i="160"/>
  <c r="C2" i="157"/>
  <c r="C2" i="158"/>
  <c r="C2" i="159"/>
  <c r="O53" i="159"/>
  <c r="N53" i="159"/>
  <c r="G20" i="150" s="1"/>
  <c r="M53" i="159"/>
  <c r="F20" i="150" s="1"/>
  <c r="L53" i="159"/>
  <c r="E20" i="150" s="1"/>
  <c r="K53" i="159"/>
  <c r="H20" i="150" s="1"/>
  <c r="C6" i="159"/>
  <c r="C5" i="159"/>
  <c r="C4" i="159"/>
  <c r="O44" i="158"/>
  <c r="N44" i="158"/>
  <c r="G19" i="150" s="1"/>
  <c r="M44" i="158"/>
  <c r="F19" i="150" s="1"/>
  <c r="L44" i="158"/>
  <c r="E19" i="150" s="1"/>
  <c r="K44" i="158"/>
  <c r="H19" i="150" s="1"/>
  <c r="C6" i="158"/>
  <c r="C5" i="158"/>
  <c r="C4" i="158"/>
  <c r="D30" i="162" l="1"/>
  <c r="M29" i="162"/>
  <c r="K29" i="162"/>
  <c r="L29" i="162"/>
  <c r="N29" i="162"/>
  <c r="O29" i="162" s="1"/>
  <c r="M47" i="162"/>
  <c r="K47" i="162"/>
  <c r="L47" i="162"/>
  <c r="N47" i="162"/>
  <c r="M58" i="162"/>
  <c r="K58" i="162"/>
  <c r="L58" i="162"/>
  <c r="N58" i="162"/>
  <c r="M48" i="162"/>
  <c r="K48" i="162"/>
  <c r="L48" i="162"/>
  <c r="N48" i="162"/>
  <c r="M35" i="162"/>
  <c r="K35" i="162"/>
  <c r="L35" i="162"/>
  <c r="N35" i="162"/>
  <c r="O35" i="162" s="1"/>
  <c r="M52" i="162"/>
  <c r="K52" i="162"/>
  <c r="L52" i="162"/>
  <c r="N52" i="162"/>
  <c r="M51" i="162"/>
  <c r="K51" i="162"/>
  <c r="L51" i="162"/>
  <c r="N51" i="162"/>
  <c r="O51" i="162" s="1"/>
  <c r="M16" i="162"/>
  <c r="K16" i="162"/>
  <c r="L16" i="162"/>
  <c r="N16" i="162"/>
  <c r="K37" i="162"/>
  <c r="M37" i="162"/>
  <c r="L37" i="162"/>
  <c r="N37" i="162"/>
  <c r="L53" i="162"/>
  <c r="M53" i="162"/>
  <c r="K53" i="162"/>
  <c r="N53" i="162"/>
  <c r="M34" i="162"/>
  <c r="K34" i="162"/>
  <c r="L34" i="162"/>
  <c r="N34" i="162"/>
  <c r="O34" i="162" s="1"/>
  <c r="D21" i="162"/>
  <c r="M20" i="162"/>
  <c r="K20" i="162"/>
  <c r="L20" i="162"/>
  <c r="N20" i="162"/>
  <c r="M40" i="162"/>
  <c r="K40" i="162"/>
  <c r="L40" i="162"/>
  <c r="N40" i="162"/>
  <c r="O40" i="162" s="1"/>
  <c r="D55" i="162"/>
  <c r="M54" i="162"/>
  <c r="K54" i="162"/>
  <c r="L54" i="162"/>
  <c r="N54" i="162"/>
  <c r="M33" i="162"/>
  <c r="K33" i="162"/>
  <c r="L33" i="162"/>
  <c r="N33" i="162"/>
  <c r="M25" i="162"/>
  <c r="K25" i="162"/>
  <c r="L25" i="162"/>
  <c r="N25" i="162"/>
  <c r="M44" i="162"/>
  <c r="K44" i="162"/>
  <c r="L44" i="162"/>
  <c r="N44" i="162"/>
  <c r="O44" i="162" s="1"/>
  <c r="D60" i="162"/>
  <c r="K59" i="162"/>
  <c r="L59" i="162"/>
  <c r="M59" i="162"/>
  <c r="N59" i="162"/>
  <c r="O59" i="162" s="1"/>
  <c r="O8" i="161"/>
  <c r="D23" i="150"/>
  <c r="O8" i="159"/>
  <c r="D20" i="150"/>
  <c r="O8" i="160"/>
  <c r="D21" i="150"/>
  <c r="O8" i="158"/>
  <c r="D19" i="150"/>
  <c r="D26" i="162"/>
  <c r="D17" i="162"/>
  <c r="O58" i="162" l="1"/>
  <c r="O54" i="162"/>
  <c r="O53" i="162"/>
  <c r="O52" i="162"/>
  <c r="O48" i="162"/>
  <c r="M55" i="162"/>
  <c r="K55" i="162"/>
  <c r="L55" i="162"/>
  <c r="N55" i="162"/>
  <c r="O47" i="162"/>
  <c r="D27" i="162"/>
  <c r="M26" i="162"/>
  <c r="K26" i="162"/>
  <c r="L26" i="162"/>
  <c r="N26" i="162"/>
  <c r="O33" i="162"/>
  <c r="O16" i="162"/>
  <c r="M21" i="162"/>
  <c r="K21" i="162"/>
  <c r="L21" i="162"/>
  <c r="N21" i="162"/>
  <c r="M60" i="162"/>
  <c r="K60" i="162"/>
  <c r="L60" i="162"/>
  <c r="N60" i="162"/>
  <c r="O20" i="162"/>
  <c r="D18" i="162"/>
  <c r="M17" i="162"/>
  <c r="K17" i="162"/>
  <c r="N17" i="162"/>
  <c r="L17" i="162"/>
  <c r="O17" i="162" s="1"/>
  <c r="O37" i="162"/>
  <c r="O25" i="162"/>
  <c r="M30" i="162"/>
  <c r="K30" i="162"/>
  <c r="L30" i="162"/>
  <c r="N30" i="162"/>
  <c r="O30" i="162" s="1"/>
  <c r="O60" i="162" l="1"/>
  <c r="O55" i="162"/>
  <c r="O21" i="162"/>
  <c r="M27" i="162"/>
  <c r="K27" i="162"/>
  <c r="L27" i="162"/>
  <c r="N27" i="162"/>
  <c r="K18" i="162"/>
  <c r="K62" i="162" s="1"/>
  <c r="H22" i="150" s="1"/>
  <c r="M18" i="162"/>
  <c r="N18" i="162"/>
  <c r="L18" i="162"/>
  <c r="L62" i="162" s="1"/>
  <c r="E22" i="150" s="1"/>
  <c r="O26" i="162"/>
  <c r="N41" i="157"/>
  <c r="G18" i="150" s="1"/>
  <c r="M41" i="157"/>
  <c r="F18" i="150" s="1"/>
  <c r="C6" i="157"/>
  <c r="C5" i="157"/>
  <c r="C4" i="157"/>
  <c r="C2" i="156"/>
  <c r="O38" i="156"/>
  <c r="N38" i="156"/>
  <c r="G17" i="150" s="1"/>
  <c r="M38" i="156"/>
  <c r="F17" i="150" s="1"/>
  <c r="L38" i="156"/>
  <c r="E17" i="150" s="1"/>
  <c r="K38" i="156"/>
  <c r="H17" i="150" s="1"/>
  <c r="C6" i="156"/>
  <c r="C5" i="156"/>
  <c r="C4" i="156"/>
  <c r="C2" i="155"/>
  <c r="O59" i="155"/>
  <c r="N59" i="155"/>
  <c r="G16" i="150" s="1"/>
  <c r="M59" i="155"/>
  <c r="F16" i="150" s="1"/>
  <c r="L59" i="155"/>
  <c r="E16" i="150" s="1"/>
  <c r="K59" i="155"/>
  <c r="H16" i="150" s="1"/>
  <c r="C6" i="155"/>
  <c r="C5" i="155"/>
  <c r="C4" i="155"/>
  <c r="C2" i="149"/>
  <c r="C6" i="154"/>
  <c r="C4" i="149"/>
  <c r="C6" i="149"/>
  <c r="C5" i="149"/>
  <c r="M62" i="162" l="1"/>
  <c r="F22" i="150" s="1"/>
  <c r="O27" i="162"/>
  <c r="O18" i="162"/>
  <c r="O62" i="162" s="1"/>
  <c r="N62" i="162"/>
  <c r="G22" i="150" s="1"/>
  <c r="O8" i="155"/>
  <c r="D16" i="150"/>
  <c r="O8" i="156"/>
  <c r="D17" i="150"/>
  <c r="O8" i="162" l="1"/>
  <c r="D22" i="150"/>
  <c r="O51" i="149"/>
  <c r="D15" i="150" s="1"/>
  <c r="N51" i="149"/>
  <c r="G15" i="150" s="1"/>
  <c r="G25" i="150" s="1"/>
  <c r="M51" i="149"/>
  <c r="F15" i="150" s="1"/>
  <c r="F25" i="150" s="1"/>
  <c r="L51" i="149"/>
  <c r="E15" i="150" s="1"/>
  <c r="K51" i="149"/>
  <c r="H15" i="150" s="1"/>
  <c r="O8" i="149" l="1"/>
  <c r="K41" i="157"/>
  <c r="H18" i="150" s="1"/>
  <c r="H25" i="150" s="1"/>
  <c r="D8" i="150" s="1"/>
  <c r="K16" i="157"/>
  <c r="G16" i="157"/>
  <c r="J16" i="157" s="1"/>
  <c r="L16" i="157" l="1"/>
  <c r="L41" i="157" l="1"/>
  <c r="E18" i="150" s="1"/>
  <c r="E25" i="150" s="1"/>
  <c r="O16" i="157"/>
  <c r="O41" i="157" s="1"/>
  <c r="O8" i="157" l="1"/>
  <c r="D18" i="150"/>
  <c r="D25" i="150" s="1"/>
  <c r="D28" i="150" l="1"/>
  <c r="D26" i="150"/>
  <c r="D27" i="150" s="1"/>
  <c r="D29" i="150" l="1"/>
  <c r="D7" i="150" l="1"/>
  <c r="D30" i="150"/>
  <c r="D31" i="150" s="1"/>
  <c r="D14" i="154" s="1"/>
  <c r="D16" i="154" s="1"/>
  <c r="D17" i="154" s="1"/>
</calcChain>
</file>

<file path=xl/sharedStrings.xml><?xml version="1.0" encoding="utf-8"?>
<sst xmlns="http://schemas.openxmlformats.org/spreadsheetml/2006/main" count="910" uniqueCount="290">
  <si>
    <t>KOPĀ</t>
  </si>
  <si>
    <t>Būves nosaukums:</t>
  </si>
  <si>
    <t>Objekta nosaukums:</t>
  </si>
  <si>
    <t>Objekta adrese:</t>
  </si>
  <si>
    <t>Pasūtījuma Nr.</t>
  </si>
  <si>
    <t>Nr.p.k.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</si>
  <si>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</si>
  <si>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</si>
  <si>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</si>
  <si>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</si>
  <si>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</si>
  <si>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</si>
  <si>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</si>
  <si>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</si>
  <si>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Tai skaitā</t>
  </si>
  <si>
    <t>Kopā</t>
  </si>
  <si>
    <t>PAVISAM KOPĀ</t>
  </si>
  <si>
    <t>Būves adrese:</t>
  </si>
  <si>
    <t>Objekta Nr.</t>
  </si>
  <si>
    <t>Objekta nosaukums</t>
  </si>
  <si>
    <t>Sastādīja</t>
  </si>
  <si>
    <t>Peļņa 5%</t>
  </si>
  <si>
    <t>t.sk. darba aizsardzībai</t>
  </si>
  <si>
    <t>PVN 21%</t>
  </si>
  <si>
    <t>Finanšu rezerve neparedzētiem darbiem 5%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</si>
  <si>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</si>
  <si>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</si>
  <si>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r>
      <t>Tāmes izmaksas (</t>
    </r>
    <r>
      <rPr>
        <i/>
        <sz val="10"/>
        <rFont val="Arial"/>
        <family val="2"/>
        <charset val="186"/>
      </rPr>
      <t>euro)</t>
    </r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</si>
  <si>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</si>
  <si>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</si>
  <si>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</si>
  <si>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Darba samaksas likme (euro/h)</t>
  </si>
  <si>
    <t>Darba alga (euro)</t>
  </si>
  <si>
    <t>Mehānismi (euro)</t>
  </si>
  <si>
    <t>Kopā (euro)</t>
  </si>
  <si>
    <t>Summa (euro)</t>
  </si>
  <si>
    <t xml:space="preserve"> 1-1</t>
  </si>
  <si>
    <t>Būvizstrādājumi  (euro)</t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</si>
  <si>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</si>
  <si>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t>Būvdarbu nosaukums</t>
  </si>
  <si>
    <t>Būvdarbu veids vai konstruktīvā elementa nosaukums</t>
  </si>
  <si>
    <t>Pārbaudīja</t>
  </si>
  <si>
    <t>Tiešās izmaksas kopā, t. sk. darba devēja sociālais nodoklis (23,59%)</t>
  </si>
  <si>
    <t>Virsizdevumi 15%</t>
  </si>
  <si>
    <r>
      <t>m</t>
    </r>
    <r>
      <rPr>
        <vertAlign val="superscript"/>
        <sz val="10"/>
        <rFont val="Arial"/>
        <family val="2"/>
      </rPr>
      <t>2</t>
    </r>
  </si>
  <si>
    <t>KOPSAVILKUMA APRĒĶINS  Nr. 1</t>
  </si>
  <si>
    <t>LOKĀLĀ TĀME Nr.1-1</t>
  </si>
  <si>
    <t>1.KĀRTA</t>
  </si>
  <si>
    <t>KANALIZĀCIJAS SPIEDVADS K1S UN KSS-1 (SŪKŅU STACIJA) KĀRKLU IELĀ</t>
  </si>
  <si>
    <t>PAŠTECES KANALIZĀCIJA K1 KĀRKLU IELĀ</t>
  </si>
  <si>
    <t>ŪDENSAPGĀDE U1 SASKAŅU IELĀ</t>
  </si>
  <si>
    <t>ŪDENSAPGĀDE U1 GRĀVJU IELĀ</t>
  </si>
  <si>
    <t>ŪDENSAPGĀDE U1 KĀRKLU IELĀ</t>
  </si>
  <si>
    <t>PAŠTECES KANALIZĀCIJA K1 GRĀVJU IELĀ</t>
  </si>
  <si>
    <t>PAŠTECES KANALIZĀCIJA K1 SASKAŅU IELĀ</t>
  </si>
  <si>
    <t>SEGUMU ATJAUNOŠANA</t>
  </si>
  <si>
    <t xml:space="preserve"> 1-2</t>
  </si>
  <si>
    <t xml:space="preserve"> 1-3</t>
  </si>
  <si>
    <t xml:space="preserve"> 1-4</t>
  </si>
  <si>
    <t xml:space="preserve"> 1-5</t>
  </si>
  <si>
    <t xml:space="preserve"> 1-6</t>
  </si>
  <si>
    <t xml:space="preserve"> 1-7</t>
  </si>
  <si>
    <t xml:space="preserve"> 1-8</t>
  </si>
  <si>
    <t xml:space="preserve"> 1-9</t>
  </si>
  <si>
    <t>KSS ELEKTROAPGĀDE</t>
  </si>
  <si>
    <t>Ūdensapgāde U1</t>
  </si>
  <si>
    <t>1. kārta - KĀRKLU IELA</t>
  </si>
  <si>
    <t xml:space="preserve">Zemes darbi projektēto UKT tīklu darbu zonā </t>
  </si>
  <si>
    <t xml:space="preserve">Darba bedru (6x2m) rakšanas darbi (ieskaitot grunts nomaiņu*, aizvešanu, atvešanu utt.) </t>
  </si>
  <si>
    <t>vietas</t>
  </si>
  <si>
    <t>Darba bedru (6x2m) sieniņu nostiprināšana ar metāla vairogiem (divpusēji)</t>
  </si>
  <si>
    <t>Gruntsūdens līmens pazemināšana būvgrāvī/darba bedrēs (6x2m)</t>
  </si>
  <si>
    <t>Caurules izbūve ar beztranšejas metodi SDR17 PE100 - RC OD110  PN10; H 2.0÷2.5m</t>
  </si>
  <si>
    <t>m</t>
  </si>
  <si>
    <t>Caurules izbūve ar beztranšejas metodi SDR17 PE100 - RC OD110  PN10; H 2.5÷3.0m</t>
  </si>
  <si>
    <t>Tranšejas rakšana un aizbēršana ūdensvada OD110 montāžai (ieskaitot grunts nomaiņu*, aizvešanu, atvešanu utt.) H÷ 2,0 m</t>
  </si>
  <si>
    <t>Tranšejas rakšana un aizbēršana ūdensapgādes OD32 tīklu pievadu montāžai (ieskaitot grunts nomaiņu*, aizvešanu, atvešanu utt.) H÷ 2,0m</t>
  </si>
  <si>
    <t xml:space="preserve">Tranšejas sienu nostiprināšana ar metāla vairogiem (divpusēji) pie dziļuma, kas lielāks par 1,5 m. *norādīts tekošais tranšejas garums, pieņemot, ka sienas nostiprinātas abās būvgrāvja pusēs </t>
  </si>
  <si>
    <t>Smilts pamatnes ierīkošana zem ūdensvada cauruļvadiem, h=15 cm</t>
  </si>
  <si>
    <t xml:space="preserve">Smilšu apbērums ūdensvada cauruļvadiem, h=15m </t>
  </si>
  <si>
    <t>Gruntsūdens līmeņa pazemināšana</t>
  </si>
  <si>
    <t xml:space="preserve">Ūdensvada montāžas darbi </t>
  </si>
  <si>
    <t>Caurule SDR17 PE100 - RC OD110  PN10; H 2.0÷2.5m; caurules montāža un ar to saistītie darbi</t>
  </si>
  <si>
    <t>Caurule SDR17 PE100 - RC OD110  PN10; H 2.5÷3.0m; caurules montāža un ar to saistītie darbi</t>
  </si>
  <si>
    <t>Caurule SDR17 PE100 OD110  PN10; H÷2.0m; (atzari hidrantiem) caurules montāža un ar to saistītie darbi</t>
  </si>
  <si>
    <t>Caurule SDR17 PE100 OD32  PN10; H÷2.0m; (pievads sūkņu stacijai); montāža un ar to saistītie darbi</t>
  </si>
  <si>
    <t>Virszemes teleskopiskais ugunsdzēsības hidrants; DN100; PN10, teleskopiska garuma regulēšanas iespēja un siltināts ar poliuretānu, h= ~2.00 m, montāžas darbi</t>
  </si>
  <si>
    <t>Rūpnieciski ražota polietilēna (HDPE) ūdens uzkaites aka D500 (L=1200 mm) ar siltumizolācijas slāni 35-60mm un kaļamā ķeta vaķu slodei 40t (izbūvei braucamajā daļā) , aprīkota ar daudzstrūklu plūsmas mērītāju DN15 un akas apsaisti, PE OD32 , montāžas darbi</t>
  </si>
  <si>
    <t>Ūdensvada hidrauliskā pārbaude un dezinfekcija</t>
  </si>
  <si>
    <t>Udensvada trases nospraušana</t>
  </si>
  <si>
    <t>Betona balsti un atbalsta bloki 0,1m³, montāža</t>
  </si>
  <si>
    <t>gb.</t>
  </si>
  <si>
    <t xml:space="preserve">Pievienošanās esošajam ūdensvadam d110* 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</si>
  <si>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</si>
  <si>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perscript"/>
        <sz val="10"/>
        <rFont val="Arial"/>
        <family val="2"/>
      </rPr>
      <t>3</t>
    </r>
  </si>
  <si>
    <t>Sedlu uzlika DN110/32</t>
  </si>
  <si>
    <t>Ekspluatācijas ventīlis DN 1" ar ISO uzmavām PE OD 32 caurulei  komplektā ar teleskopisko kāta pagarinātāju un noslēgkapi</t>
  </si>
  <si>
    <t xml:space="preserve">Ugunsdzēsības hidranta informatīvā plāksne </t>
  </si>
  <si>
    <t>EM PE trejgabals OD110/110</t>
  </si>
  <si>
    <t xml:space="preserve">Atloku aizbīdnis DN100 komplektā ar teleskopisko kāta pagarinātāju un noslēgkapi  </t>
  </si>
  <si>
    <t>Atloku adapters DN100 PE caurulei OD110</t>
  </si>
  <si>
    <t>EM PE dubultuzmava DN110</t>
  </si>
  <si>
    <t>EM redukcijas dubultuzmava DN110</t>
  </si>
  <si>
    <t>EM  līkums 20° PE OD 110</t>
  </si>
  <si>
    <t>EM  līkums 12° PE OD 110</t>
  </si>
  <si>
    <t>EM  līkums 45° PE OD 110</t>
  </si>
  <si>
    <t>PE gala noslēgs caurulei OD110</t>
  </si>
  <si>
    <t>1. kārta - GRĀVJU IELA</t>
  </si>
  <si>
    <t>LOKĀLĀ TĀME Nr.1-2</t>
  </si>
  <si>
    <t>Darba bedru (6x2m) rakšanas darbi, (ieskaitot grunts nomaiņu*, aizvešanu, atvešanu utt.)</t>
  </si>
  <si>
    <t>Caurules  izbūve ar beztranšejas metodi SDR17 PE100 - RC OD110  PN10; H÷2.0m</t>
  </si>
  <si>
    <t xml:space="preserve">Smilšu apbērums ūdensvada cauruļvadiem, h=15cm </t>
  </si>
  <si>
    <t>Māju pievadiem:</t>
  </si>
  <si>
    <t xml:space="preserve">Smilts pamatnes ierīkošana zem ūdensapgādes cauruļvadiem, h=15 cm </t>
  </si>
  <si>
    <t>Caurule SDR17 PE100 - RC OD110  PN10; H÷2.0m; caurules montāža un ar to saistītie darbi</t>
  </si>
  <si>
    <t>Caurule SDR17 PE100 OD110  PN10; H÷2.0m;montāža un ar to saistītie darbi</t>
  </si>
  <si>
    <t>Caurule SDR17 PE100 OD110  PN10; H÷2.0m; (atzari hidrantiem);montāža un ar to saistītie darbi</t>
  </si>
  <si>
    <t>Caurule SDR17 PE100 OD32  PN10; H÷2.0m; (Māju pievadiem); montāža un ar to saistītie darbi</t>
  </si>
  <si>
    <t>Pazemes tipa teleskopiskais ugunsdzēsības hidrants PP akā Ø560; DN100 PN10, teleskopiska garuma regulēšanas iepsēja un siltināts ar poliuretānu, h~2.00 m, montāžas darbi</t>
  </si>
  <si>
    <t>Šķērsojumi ar esošajām inženierkomunikācijām, atšurfēšana, nepārsniedzot 3m dziļumu, minimālā platība 1m², maksimālais garums 5m</t>
  </si>
  <si>
    <t>skaits</t>
  </si>
  <si>
    <t>Saliekamā divpusējā aizsargčaula AROT OD110, L=4m  kabeļu aizsardzībai (sakaru, elektroapgādes un apgaismes kabeļu šķērsojumu vietās), stiprības klase 750N</t>
  </si>
  <si>
    <t>Māju pieslēgumu pievienojumu vietu precizēšana pirms būvdarbu uzsākšanas un  pievadu izbūve</t>
  </si>
  <si>
    <t>Signāla stabiņa montāža</t>
  </si>
  <si>
    <t>EM PE trejgabals DN110/110</t>
  </si>
  <si>
    <t>PE īscaurule ar atloku un atloka blīvi OD110</t>
  </si>
  <si>
    <t>EM PE dubultuzmava OD110</t>
  </si>
  <si>
    <t>EM redukcijas dubultuzmava OD110</t>
  </si>
  <si>
    <t>PE gala noslēgs caurulei OD32</t>
  </si>
  <si>
    <t>LOKĀLĀ TĀME Nr.1-3</t>
  </si>
  <si>
    <t>1. kārta - SASKAŅU IELA (Sa-UM-2 līdz Gr-UM-10 (neieskaitot))</t>
  </si>
  <si>
    <t>Caurules izbūve ar beztranšejas metodi SDR17 PE100 - RC OD110  PN10; H÷2.0m</t>
  </si>
  <si>
    <t>Pašteces kanalizācija K1</t>
  </si>
  <si>
    <t>Caurules  izbūve ar beztranšejas metodi SDR17 PE100 - RC OD200  PN10; H 3.5 ÷ 4.0m</t>
  </si>
  <si>
    <t>Tranšejas rakšana un aizbēršana pašteces kanalizācijas OD200 montāžai (ieskaitot grunts nomaiņu*, aizvešanu, atvešanu utt.) H 1,0-2,0 m</t>
  </si>
  <si>
    <t>Tranšejas rakšana un aizbēršana pašteces kanalizācijas OD200 montāžai (ieskaitot grunts nomaiņu*, aizvešanu, atvešanu utt.) H 2,0-3,0 m</t>
  </si>
  <si>
    <t xml:space="preserve">Tranšejas sienu nostiprināšana ar metāla vairogiem (divpusēji) pie dziļuma, kas lielāks par 1,50 m. *norādīts tekošais tranšejas garums, pieņemot, ka sienas nostiprinātas abās būvgrāvja pusēs </t>
  </si>
  <si>
    <t>Smilts pamatnes ierīkošana zem pašteces kanalizācijas cauruļvadiem, h=15 cm</t>
  </si>
  <si>
    <t xml:space="preserve">Smilšu apbērums pašteces kanalizācijas cauruļvadiem, h=15cm </t>
  </si>
  <si>
    <t xml:space="preserve">Pašteces kanalizācijas montāžas darbi </t>
  </si>
  <si>
    <t>PP gofrēta dubultsienu kanalizācijas caurules ar uzmavām un blīvi OD200; H=1,0 - 1,5m,  ieguldes klase SN8, montāža un ar to saistītie darbi</t>
  </si>
  <si>
    <t>PP gofrēta dubultsienu kanalizācijas caurules ar uzmavām un blīvi OD200; H=1,5 - 2,0m,  ieguldes klase SN8, montāža un ar to saistītie darbi</t>
  </si>
  <si>
    <t>PP gofrēta dubultsienu kanalizācijas caurules ar uzmavām un blīvi OD200; H=2,0 - 2,5m,  ieguldes klase SN8, montāža un ar to saistītie darbi</t>
  </si>
  <si>
    <t>PP gofrēta dubultsienu kanalizācijas caurules ar uzmavām un blīvi OD200; H=2,5 - 3,0m,  ieguldes klase SN8, montāža un ar to saistītie darbi</t>
  </si>
  <si>
    <t>Caurule SDR17 PE100 - RC OD200  PN10; H=3,5 - 4,0 m; caurules montāža un ar to saistītie darbi</t>
  </si>
  <si>
    <t>PP skataka ID600 H=1,0-1,5 m, aku vākiem ir jābūt montētiem uz armēta dzelzbetona slodzi kliedējoša atbalsta gredzena no C50/60 markas betona, ķeta vākiem D400 klases, pamatne ar tekni rūpnieciski izgatavota,  pievienojumiem, montāža un ar to saistītie darbi (pamatnē paredzēt perspektīvos pieslēgumus  OD160 visos virzienos)</t>
  </si>
  <si>
    <t>kpl</t>
  </si>
  <si>
    <t>PP skataka ID600 H=1,5-2,0 m, aku vākiem ir jābūt montētiem uz armēta dzelzbetona slodzi kliedējoša atbalsta gredzena no C50/60 markas betona, ķeta vākiem D400 klases, pamatne ar tekni rūpnieciski izgatavota,  pievienojumiem, montāža un ar to saistītie darbi</t>
  </si>
  <si>
    <t>PP skataka ID1000 H=2,5-3,0 m, aku vākiem ir jābūt montētiem uz armēta dzelzbetona slodzi kliedējoša atbalsta gredzena no C50/60 markas betona, ķeta vākiem D400 klases, pamatne ar tekni rūpnieciski izgatavota,  pievienojumiem, montāža un ar to saistītie darbi</t>
  </si>
  <si>
    <t>PP skataka ID1000 H=3,5-4,0 m, aku vākiem ir jābūt montētiem uz armēta dzelzbetona slodzi kliedējoša atbalsta gredzena no C50/60 markas betona, ķeta vākiem D400 klases, pamatne ar tekni rūpnieciski izgatavota,  pievienojumiem, montāža un ar to saistītie darbi</t>
  </si>
  <si>
    <t>Aku vāku apbetonēšana, betons C20/25</t>
  </si>
  <si>
    <t>CCTV inspekcija</t>
  </si>
  <si>
    <t>Pašteces kanalizācijas trases nospraušana</t>
  </si>
  <si>
    <t>1. kārta - KĀRKLU IELA (KSS-1 līdz Ksp1-9)</t>
  </si>
  <si>
    <t>Kanalizācijas spiedvads K1S un KSS-1 (sūkņu stacija)</t>
  </si>
  <si>
    <t>Darba bedru  rakšanas darbi, (ieskaitot grunts nomaiņu*, aizvešanu, atvešanu utt.)</t>
  </si>
  <si>
    <t>Darba bedru sieniņu nostiprināšana ar metāla vairogiem (divpusēji)</t>
  </si>
  <si>
    <t>Caurules izbūve ar beztranšejas metodi SDR17 PE100-RC OD90  PN10; H=2,0m</t>
  </si>
  <si>
    <t>Tranšejas rakšana un aizbēršana kanalizācijas spiedvada OD90 montāžai (ieskaitot grunts nomaiņu*, aizvešanu, atvešanu utt.) H÷ 2,50 m</t>
  </si>
  <si>
    <t>Smilts pamatnes ierīkošanai zem  kanalizācijas spiedvada cauruļvadiem, h=15 cm</t>
  </si>
  <si>
    <t>Smilts apbēruma izveidei virs kanalizācijas spiedvada, h=15cm</t>
  </si>
  <si>
    <t>KSS-1 un kanalizācijas spiedvada K1S montāžas darbi</t>
  </si>
  <si>
    <t>KSS-1: HDPE, Ø1000; H=5,15m, ar aizslēdzamu vāku - uzstādīšana, savienošana ar kanalizācijas pienākošo pašteces vadu un aizejošo kanalizācijas spiedvadu, iekšējās apsaistes ierīkošana  (sūknētavas aprīkojumu un iekšējo apsaisti skatīt rasējumā UKT-15), ieskaitot gruntsūdens atsūknēšanu no būvbedres</t>
  </si>
  <si>
    <t>Caurule SDR17 PE100-RC OD90  PN10; H÷2.0m caurules montāža un ar to saistītie darbi</t>
  </si>
  <si>
    <t>Caurule SDR17 PE100 OD90  PN10; H÷2.0m caurules montāža un ar to saistītie darbi</t>
  </si>
  <si>
    <t>Cauruma DN100-DN120 urbšana esošajā dzelzbetona tvertnē (precizēt diametru būvniecības laikā)</t>
  </si>
  <si>
    <t>Kanalizācijas spiedvada trases nospraušana</t>
  </si>
  <si>
    <t>Cauruļvada hidrauliskā pārbaude</t>
  </si>
  <si>
    <t>Šķērsojumi ar esošajām inženierkomunikācijām, (novietojuma precizēšana dabā pirms spiedvada izbūves)</t>
  </si>
  <si>
    <t>Krūmu nozāģēšana, celmu un sakņu izraušana, utilizācija,  t.sk. visi ar to saistītie darbi</t>
  </si>
  <si>
    <t>EM  līkums 12° PE OD 90</t>
  </si>
  <si>
    <t>EM  līkums 20° PE OD 90</t>
  </si>
  <si>
    <t>EM  līkums 46° PE OD 90</t>
  </si>
  <si>
    <t>EM  līkums 72° PE OD 90</t>
  </si>
  <si>
    <t>EM  līkums 79° PE OD 90</t>
  </si>
  <si>
    <t>EM  līkums 90° PE OD 90</t>
  </si>
  <si>
    <t>EM  līkums 92° PE OD 90</t>
  </si>
  <si>
    <t>Hermētiska aizsargčaula/blīvslēgs OD90 caurulei</t>
  </si>
  <si>
    <t>LOKĀLĀ TĀME Nr.1-6</t>
  </si>
  <si>
    <t>LOKĀLĀ TĀME Nr.1-5</t>
  </si>
  <si>
    <t>LOKĀLĀ TĀME Nr.1-4</t>
  </si>
  <si>
    <t>Tranšejas rakšana un aizbēršana pašteces kanalizācijas OD200 montāžai (ieskaitot grunts nomaiņu*, aizvešanu, atvešanu utt.) H 1,5-2,0 m</t>
  </si>
  <si>
    <t>Tranšejas rakšana un aizbēršana pašteces kanalizācijas OD200 montāžai (ieskaitot grunts nomaiņu*, aizvešanu, atvešanu utt.) H 2,0-2,5 m</t>
  </si>
  <si>
    <t>Tranšejas rakšana un aizbēršana pašteces kanalizācijas OD200 montāžai (ieskaitot grunts nomaiņu*, aizvešanu, atvešanu utt.) H 2,5-3,0 m</t>
  </si>
  <si>
    <t>Tranšejas rakšana un aizbēršana pašteces kanalizācijas OD200 montāžai (ieskaitot grunts nomaiņu*, aizvešanu, atvešanu utt.) H 3,0-3,5 m</t>
  </si>
  <si>
    <t>Tranšejas rakšana un aizbēršana pašteces kanalizācijas OD200 montāžai (ieskaitot grunts nomaiņu*, aizvešanu, atvešanu utt.) H 3,5-4,0 m</t>
  </si>
  <si>
    <t>Tranšejas rakšana un aizbēršana kanalizācijas OD160 pievadu montāžai (ieskaitot grunts nomaiņu*, aizvešanu, atvešanu utt.) H=1,5-2,0m</t>
  </si>
  <si>
    <t xml:space="preserve">Smilšu apbērums vakuuma kanalizācijas un pašteces kanalizācijas cauruļvadiem, h=15cm </t>
  </si>
  <si>
    <t>PP gofrēta dubultsienu kanalizācijas caurules ar uzmavām un blīvi OD200; H=3,0 - 3,5m,  ieguldes klase SN8, montāža un ar to saistītie darbi</t>
  </si>
  <si>
    <t>PP gofrēta dubultsienu kanalizācijas caurules ar uzmavām un blīvi OD200; H=3,5 - 4,0m,  ieguldes klase SN8, montāža un ar to saistītie darbi</t>
  </si>
  <si>
    <t>PP gludsienu kanalizācijas caurules ar uzmavām un blīvi OD160; H=1,5-2,0 m,  ieguldes klase SN8 montāža un ar to saistītie darbi</t>
  </si>
  <si>
    <t>PP skataka ID600 H=2,0-2,5m, aku vākiem ir jābūt montētiem uz armēta dzelzbetona slodzi kliedējoša atbalsta gredzena no C50/60 markas betona, ķeta vākiem D400 klases, pamatne ar tekni rūpnieciski izgatavota,  pievienojumiem, montāža un ar to saistītie darbi</t>
  </si>
  <si>
    <t>PP skataka ID1000 H=2,5-3,0m, aku vākiem ir jābūt montētiem uz armēta dzelzbetona slodzi kliedējoša atbalsta gredzena no C50/60 markas betona, ar aizsargapmales apbetonējumu no C12/15 betona, ķeta vākiem D400 klases, pamatne ar tekni rūpnieciski izgatavota,  pievienojumiem, montāža un ar to saistītie darbi</t>
  </si>
  <si>
    <t>PP skataka ID1000 H=3,0-3,5m, aku vākiem ir jābūt montētiem uz armēta dzelzbetona slodzi kliedējoša atbalsta gredzena no C50/60 markas betona, ar aizsargapmales apbetonējumu no C12/15 betona, ķeta vākiem D400 klases, pamatne ar tekni rūpnieciski izgatavota,  pievienojumiem, montāža un ar to saistītie darbi</t>
  </si>
  <si>
    <t>PP skataka ID1000 H=3,5-4,0m, aku vākiem ir jābūt montētiem uz armēta dzelzbetona slodzi kliedējoša atbalsta gredzena no C50/60 markas betona, ar aizsargapmales apbetonējumu no C12/15 betona, ķeta vākiem D400 klases, pamatne ar tekni rūpnieciski izgatavota,  pievienojumiem, montāža un ar to saistītie darbi</t>
  </si>
  <si>
    <t>PP skataka ID1000 H=4,0-4,5m, aku vākiem ir jābūt montētiem uz armēta dzelzbetona slodzi kliedējoša atbalsta gredzena no C50/60 markas betona, ar aizsargapmales apbetonējumu no C12/15 betona, ķeta vākiem D400 klases, pamatne ar tekni rūpnieciski izgatavota,  pievienojumiem, montāža un ar to saistītie darbi</t>
  </si>
  <si>
    <t>PP gala noslēgs caurulei OD160</t>
  </si>
  <si>
    <t>1. kārta - SASKAŅU IELA</t>
  </si>
  <si>
    <t>1. kārta - SASKAŅU IELA (Sa-K1-1 līdz Gr-K1-9 (neieskaitot))</t>
  </si>
  <si>
    <t>Caurules izbūve ar beztranšejas metodi SDR17 PE100 - RC OD200  PN10; H 3.0 ÷3.5m</t>
  </si>
  <si>
    <t>Caurules izbūve ar beztranšejas metodi SDR17 PE100 - RC OD200  PN10; H 3.5 ÷4.0m</t>
  </si>
  <si>
    <r>
      <t>m</t>
    </r>
    <r>
      <rPr>
        <vertAlign val="superscript"/>
        <sz val="10"/>
        <rFont val="Arial"/>
        <family val="2"/>
        <charset val="186"/>
      </rPr>
      <t>3</t>
    </r>
  </si>
  <si>
    <t>Caurule SDR17 PE100 - RC OD200  PN10; H=3,0 - 3,5 m; caurules montāža un ar to saistītie darbi</t>
  </si>
  <si>
    <t>Caurule SDR17 PE100 - RC OD200  PN10; H=3,5 - 4,0 m;  caurules montāža un ar to saistītie darbi</t>
  </si>
  <si>
    <t>LOKĀLĀ TĀME Nr.1-9</t>
  </si>
  <si>
    <t>Zemsprieguma kabeļu līnijas</t>
  </si>
  <si>
    <t>Darbu izmaksas</t>
  </si>
  <si>
    <t>1</t>
  </si>
  <si>
    <t>Tranšejas rakšana un aizbēršana viena līdz divu kabeļu (caurules) guldīšanai no 0.7m līdz 1.0m dziļumā ar rokām</t>
  </si>
  <si>
    <t>9</t>
  </si>
  <si>
    <t>2</t>
  </si>
  <si>
    <t xml:space="preserve">Tranšejas rakšana un aizbēršana viena līdz divu kabeļu (caurules) guldīšanai no 0.7m līdz 1.0m dziļumā </t>
  </si>
  <si>
    <t>10</t>
  </si>
  <si>
    <t>3</t>
  </si>
  <si>
    <t>Kabeļu aizsargcaurules d=līdz 110 mm montāža (sadalnēs)</t>
  </si>
  <si>
    <t>4</t>
  </si>
  <si>
    <t>PE caurules ieguldīšana gatavā tranšejā</t>
  </si>
  <si>
    <t>5</t>
  </si>
  <si>
    <t>Teritorijas labiekārtošana</t>
  </si>
  <si>
    <t>Kabeļu aizsargcaurules d=līdz 110 mm ieguldīšana gatavā tranšejā</t>
  </si>
  <si>
    <t>7</t>
  </si>
  <si>
    <t>ZS kabeļa līdz 35 mm2 ievēšana caurulē</t>
  </si>
  <si>
    <t>8</t>
  </si>
  <si>
    <t>ZS plastmasas izolācijas kabeļa līdz 35 mm2  gala apdare</t>
  </si>
  <si>
    <t>Spēka sadalnes SS-1 montāža</t>
  </si>
  <si>
    <t>Vertikālā zemētāja dziļumā  līdz 5m montāža</t>
  </si>
  <si>
    <t>Materiālu izmaksas</t>
  </si>
  <si>
    <t>Spēka sadalne SS-1 (komplektā ar vadības un aizsardzības ierīcēm)</t>
  </si>
  <si>
    <t>0.4kV kabelis NYY-J-5x6mm2</t>
  </si>
  <si>
    <t>25</t>
  </si>
  <si>
    <t>Kabeļu gala apdare SEH 5 65-15</t>
  </si>
  <si>
    <t>Plastmasas caurule, ø50mm, lokanā, 450N, (pēcuzskaites kabeļu ievilkšanai proj. SS-1 sadalnē)</t>
  </si>
  <si>
    <t>Plastmasas caurule, ø75mm, lokanā, 450N (2.klase)</t>
  </si>
  <si>
    <t>Plastmasas caurule, ø75mm, 750N (3.klase)</t>
  </si>
  <si>
    <t>Kabeļa brīdinājuma lenta</t>
  </si>
  <si>
    <t>Zemējuma komplekts SS-1 sadalnei, Rz≤4Ω</t>
  </si>
  <si>
    <t>Citi darbi</t>
  </si>
  <si>
    <t>EPL vai sarkanās līnijas nospraušana</t>
  </si>
  <si>
    <t>EPL digitālā uzmērīšana</t>
  </si>
  <si>
    <t>Rakšanas atļaujas saņemšana</t>
  </si>
  <si>
    <t>KSS sistēmas palaišana un ieregulēšana. Izpilddokumentācijas sastādīšana.</t>
  </si>
  <si>
    <t>LOKĀLĀ TĀME Nr.1-8</t>
  </si>
  <si>
    <t>LOKĀLĀ TĀME Nr.1-7</t>
  </si>
  <si>
    <t xml:space="preserve">Minerālmateriālu maisījuma (grants/šķembu) seguma noņemšana, utilizācija </t>
  </si>
  <si>
    <r>
      <t>m</t>
    </r>
    <r>
      <rPr>
        <vertAlign val="superscript"/>
        <sz val="10"/>
        <rFont val="Arial"/>
        <family val="2"/>
        <charset val="186"/>
      </rPr>
      <t>2</t>
    </r>
  </si>
  <si>
    <t xml:space="preserve">Minerālmateriālu maisījuma (grants/šķembu) seguma  atjaunošana </t>
  </si>
  <si>
    <t>2.1.</t>
  </si>
  <si>
    <t>Minerālmaisījums 0/32s h=8 cm</t>
  </si>
  <si>
    <t>2.2.</t>
  </si>
  <si>
    <t>Minerālmaisījums 0/63ps h=17 cm</t>
  </si>
  <si>
    <t>2.3.</t>
  </si>
  <si>
    <t>Salizturīgais slānis, h min=40 cm, tranšejas platumā</t>
  </si>
  <si>
    <t xml:space="preserve">Zāliena seguma noņemšana, utilizācija </t>
  </si>
  <si>
    <t xml:space="preserve">Zāliena seguma atjaunošana, tai skaitā melnzeme un izlīdzināšana (hvid=10cm) slānī </t>
  </si>
  <si>
    <t>4.1.</t>
  </si>
  <si>
    <t>Melnzeme apsēta ar zāļu sēklām, h=10 cm</t>
  </si>
  <si>
    <t>Esošā asfaltbetona seguma noņemšana</t>
  </si>
  <si>
    <t>Asfalta seguma atjaunošana divās kārtās ar apakškārtas nomaiņu</t>
  </si>
  <si>
    <t>6.1.</t>
  </si>
  <si>
    <t>Asfalts AC11 surf. h=4 cm</t>
  </si>
  <si>
    <t>6.2.</t>
  </si>
  <si>
    <t>Asfalts AC22 base/bin. h=7 cm</t>
  </si>
  <si>
    <t>6.3.</t>
  </si>
  <si>
    <t>Minerālmaisījums 0/45 h=10 cm</t>
  </si>
  <si>
    <t>6.4.</t>
  </si>
  <si>
    <t>Minerālmaisījums 0/56 h=20 cm</t>
  </si>
  <si>
    <t>6.5.</t>
  </si>
  <si>
    <t>Salizturīgais slānis, h min=45 cm</t>
  </si>
  <si>
    <t>Asfalta seguma frēzēšana bez apakškārtas nomaiņas</t>
  </si>
  <si>
    <t>Asfalta seguma atjaunošana bez apakškārtas nomaiņas</t>
  </si>
  <si>
    <t>8.1.</t>
  </si>
  <si>
    <t>Papildus apjoms ko pieprasa Olaines novada pašvaldība (nav iekļauts BIS lietā), nomales atjaunošanai</t>
  </si>
  <si>
    <r>
      <t>m</t>
    </r>
    <r>
      <rPr>
        <vertAlign val="superscript"/>
        <sz val="10"/>
        <color indexed="10"/>
        <rFont val="Arial"/>
        <family val="2"/>
        <charset val="186"/>
      </rPr>
      <t>2</t>
    </r>
  </si>
  <si>
    <t>Asfalts AC11 surf. h= 4 cm</t>
  </si>
  <si>
    <t>4.2.</t>
  </si>
  <si>
    <t>Asfalts AC22 base/bin h=7 cm</t>
  </si>
  <si>
    <t>4.3.</t>
  </si>
  <si>
    <t>4.4.</t>
  </si>
  <si>
    <t>4.5.</t>
  </si>
  <si>
    <t>BŪVNIECĪBAS KOPTĀME Nr.1</t>
  </si>
  <si>
    <t>gb</t>
  </si>
  <si>
    <t>obj</t>
  </si>
  <si>
    <t>MAĢISTRĀLĀ ŪDENSAPGĀDES UN KANALIZĀCIJAS TĪKLU IZBŪVE GRĀVJA IELĀ, SASKAŅAS IELĀ, KĀRKLU IELĀ, KLŪGU IELĀ, ASTERES IELĀ, DĀLIJAS IELĀ UN AUDRIŅU IELĀ, PĀROLAINĒ, OLAINES PAGASTĀ, OLAINES NOVADĀ</t>
  </si>
  <si>
    <t>PĀROLAINĒ, OLAINES PAGASTĀ, OLAINES NOVADĀ</t>
  </si>
  <si>
    <t>Iegremdējams sūknis  Q=4,0 l/s, H=9,9m, P=1,6kW, 50 Hz, 3 fāzes un frekvencu pārveidotājs, montāža, iekļauts sūknētavas cenā</t>
  </si>
  <si>
    <t>9.1.</t>
  </si>
  <si>
    <t>Izpildītājs :</t>
  </si>
  <si>
    <t xml:space="preserve">Pasūrītājs : </t>
  </si>
  <si>
    <t>AS "Olaines ūdens un siltums", Vienotais Reģ. Nr. 50003182001</t>
  </si>
  <si>
    <t>AS OŪS 2023/03_SPS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</si>
</sst>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9"/>
      <name val="Arial"/>
      <family val="2"/>
      <charset val="186"/>
    </font>
    <font>
      <vertAlign val="superscript"/>
      <sz val="10"/>
      <name val="Arial"/>
      <family val="2"/>
    </font>
    <font>
      <i/>
      <u/>
      <sz val="10"/>
      <name val="Arial"/>
      <family val="2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sz val="10"/>
      <color rgb="FFFF0000"/>
      <name val="Arial"/>
      <family val="2"/>
      <charset val="186"/>
    </font>
    <font>
      <vertAlign val="superscript"/>
      <sz val="10"/>
      <color indexed="10"/>
      <name val="Arial"/>
      <family val="2"/>
      <charset val="186"/>
    </font>
    <font>
      <b/>
      <sz val="10"/>
      <color rgb="FFFF0000"/>
      <name val="Arial"/>
      <family val="2"/>
    </font>
    <font>
      <sz val="10"/>
      <name val="Arial"/>
      <family val="2"/>
      <charset val="1"/>
    </font>
    <font>
      <b/>
      <i/>
      <u/>
      <sz val="10"/>
      <name val="Arial"/>
      <family val="2"/>
      <charset val="186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2" fillId="0" borderId="0"/>
  </cellStyleXfs>
  <cellXfs count="200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2" fontId="3" fillId="0" borderId="13" xfId="0" applyNumberFormat="1" applyFont="1" applyBorder="1" applyAlignment="1">
      <alignment vertical="top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2" fontId="3" fillId="0" borderId="7" xfId="0" applyNumberFormat="1" applyFont="1" applyBorder="1" applyAlignment="1">
      <alignment vertical="top"/>
    </xf>
    <xf numFmtId="0" fontId="3" fillId="0" borderId="13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top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/>
    </xf>
    <xf numFmtId="0" fontId="5" fillId="0" borderId="11" xfId="0" applyFont="1" applyBorder="1" applyAlignment="1">
      <alignment vertical="top"/>
    </xf>
    <xf numFmtId="2" fontId="5" fillId="0" borderId="11" xfId="0" applyNumberFormat="1" applyFont="1" applyBorder="1" applyAlignment="1">
      <alignment vertical="top"/>
    </xf>
    <xf numFmtId="2" fontId="5" fillId="0" borderId="16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2" fontId="5" fillId="0" borderId="1" xfId="0" applyNumberFormat="1" applyFont="1" applyBorder="1"/>
    <xf numFmtId="0" fontId="3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2" fontId="3" fillId="2" borderId="0" xfId="0" applyNumberFormat="1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right" vertical="top"/>
    </xf>
    <xf numFmtId="2" fontId="3" fillId="0" borderId="5" xfId="0" applyNumberFormat="1" applyFont="1" applyBorder="1" applyAlignment="1">
      <alignment vertical="center"/>
    </xf>
    <xf numFmtId="2" fontId="5" fillId="0" borderId="11" xfId="0" applyNumberFormat="1" applyFont="1" applyBorder="1"/>
    <xf numFmtId="2" fontId="5" fillId="0" borderId="0" xfId="0" applyNumberFormat="1" applyFont="1" applyAlignment="1">
      <alignment vertical="top"/>
    </xf>
    <xf numFmtId="2" fontId="5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1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right" vertical="top" wrapText="1"/>
    </xf>
    <xf numFmtId="4" fontId="3" fillId="0" borderId="0" xfId="0" applyNumberFormat="1" applyFont="1"/>
    <xf numFmtId="4" fontId="3" fillId="0" borderId="11" xfId="0" applyNumberFormat="1" applyFont="1" applyBorder="1" applyAlignment="1">
      <alignment horizontal="right" vertical="top" wrapText="1"/>
    </xf>
    <xf numFmtId="4" fontId="3" fillId="0" borderId="16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0" fontId="10" fillId="0" borderId="21" xfId="0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0" fillId="0" borderId="13" xfId="0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vertical="top"/>
    </xf>
    <xf numFmtId="4" fontId="10" fillId="0" borderId="0" xfId="0" applyNumberFormat="1" applyFont="1"/>
    <xf numFmtId="0" fontId="10" fillId="0" borderId="0" xfId="0" applyFont="1"/>
    <xf numFmtId="4" fontId="10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2" fontId="12" fillId="0" borderId="6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1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left" vertical="top"/>
    </xf>
    <xf numFmtId="4" fontId="0" fillId="0" borderId="22" xfId="0" applyNumberFormat="1" applyBorder="1" applyAlignment="1">
      <alignment vertical="center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vertical="top"/>
    </xf>
    <xf numFmtId="2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applyFont="1" applyFill="1"/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2" fontId="7" fillId="3" borderId="0" xfId="0" applyNumberFormat="1" applyFont="1" applyFill="1" applyAlignment="1">
      <alignment vertical="top"/>
    </xf>
    <xf numFmtId="2" fontId="3" fillId="3" borderId="0" xfId="0" applyNumberFormat="1" applyFont="1" applyFill="1" applyAlignment="1">
      <alignment vertical="top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right" vertical="center" wrapText="1"/>
    </xf>
    <xf numFmtId="0" fontId="12" fillId="3" borderId="6" xfId="3" applyFill="1" applyBorder="1" applyAlignment="1">
      <alignment vertical="center" wrapText="1"/>
    </xf>
    <xf numFmtId="0" fontId="12" fillId="3" borderId="6" xfId="3" applyFill="1" applyBorder="1" applyAlignment="1">
      <alignment horizontal="right" vertical="center" wrapText="1"/>
    </xf>
    <xf numFmtId="164" fontId="12" fillId="3" borderId="6" xfId="0" applyNumberFormat="1" applyFont="1" applyFill="1" applyBorder="1" applyAlignment="1">
      <alignment horizontal="right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164" fontId="12" fillId="3" borderId="25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center"/>
    </xf>
    <xf numFmtId="0" fontId="18" fillId="3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right" vertical="center" wrapText="1"/>
    </xf>
    <xf numFmtId="0" fontId="20" fillId="3" borderId="25" xfId="3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top"/>
    </xf>
    <xf numFmtId="0" fontId="5" fillId="0" borderId="18" xfId="0" applyFont="1" applyBorder="1" applyAlignment="1">
      <alignment horizontal="right" vertical="top" wrapText="1"/>
    </xf>
    <xf numFmtId="0" fontId="5" fillId="0" borderId="26" xfId="0" applyFont="1" applyBorder="1" applyAlignment="1">
      <alignment vertical="top" wrapText="1"/>
    </xf>
    <xf numFmtId="164" fontId="18" fillId="3" borderId="6" xfId="0" applyNumberFormat="1" applyFont="1" applyFill="1" applyBorder="1" applyAlignment="1">
      <alignment horizontal="right" vertical="center" wrapText="1"/>
    </xf>
    <xf numFmtId="2" fontId="3" fillId="0" borderId="7" xfId="0" applyNumberFormat="1" applyFont="1" applyBorder="1" applyAlignment="1">
      <alignment horizontal="right" vertical="center"/>
    </xf>
    <xf numFmtId="2" fontId="21" fillId="0" borderId="8" xfId="0" applyNumberFormat="1" applyFont="1" applyBorder="1" applyAlignment="1">
      <alignment horizontal="right" vertical="center"/>
    </xf>
    <xf numFmtId="2" fontId="21" fillId="0" borderId="6" xfId="0" applyNumberFormat="1" applyFont="1" applyBorder="1" applyAlignment="1">
      <alignment vertical="center"/>
    </xf>
    <xf numFmtId="2" fontId="21" fillId="0" borderId="8" xfId="0" applyNumberFormat="1" applyFont="1" applyBorder="1" applyAlignment="1">
      <alignment vertical="center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1" fontId="3" fillId="0" borderId="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top"/>
    </xf>
    <xf numFmtId="0" fontId="23" fillId="3" borderId="0" xfId="0" applyFont="1" applyFill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0" fontId="8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2" fontId="3" fillId="0" borderId="2" xfId="0" applyNumberFormat="1" applyFont="1" applyBorder="1" applyAlignment="1">
      <alignment horizontal="center" vertical="center" textRotation="90" wrapText="1"/>
    </xf>
    <xf numFmtId="2" fontId="3" fillId="0" borderId="18" xfId="0" applyNumberFormat="1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2" fontId="10" fillId="3" borderId="0" xfId="0" applyNumberFormat="1" applyFont="1" applyFill="1" applyAlignment="1">
      <alignment vertical="top"/>
    </xf>
  </cellXfs>
  <cellStyles count="4">
    <cellStyle name="Normal" xfId="0" builtinId="0"/>
    <cellStyle name="Normal 2" xfId="3" xr:uid="{00000000-0005-0000-0000-000001000000}"/>
    <cellStyle name="Stils 1" xfId="1" xr:uid="{00000000-0005-0000-0000-000002000000}"/>
    <cellStyle name="Style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8210550" y="7715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E5F2FF-0824-4F3C-916A-821316123BBE}"/>
            </a:ext>
          </a:extLst>
        </xdr:cNvPr>
        <xdr:cNvSpPr>
          <a:spLocks noChangeArrowheads="1"/>
        </xdr:cNvSpPr>
      </xdr:nvSpPr>
      <xdr:spPr bwMode="auto">
        <a:xfrm>
          <a:off x="86677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F1CF82-58DA-4062-8F4C-74A8477DC1AF}"/>
            </a:ext>
          </a:extLst>
        </xdr:cNvPr>
        <xdr:cNvSpPr>
          <a:spLocks noChangeArrowheads="1"/>
        </xdr:cNvSpPr>
      </xdr:nvSpPr>
      <xdr:spPr bwMode="auto">
        <a:xfrm>
          <a:off x="86677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8BE2045-C3FE-4D74-A60A-83BA0612E784}"/>
            </a:ext>
          </a:extLst>
        </xdr:cNvPr>
        <xdr:cNvSpPr>
          <a:spLocks noChangeArrowheads="1"/>
        </xdr:cNvSpPr>
      </xdr:nvSpPr>
      <xdr:spPr bwMode="auto">
        <a:xfrm>
          <a:off x="86677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4C36E6-3050-45B2-B313-F05C15893D22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2000F3E-E212-4790-9187-24C78969CA61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A3BD19-6398-4004-B20F-35EB626C8F03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A807A8-A8FE-4B5B-9FEF-DF14D70796C2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28575</xdr:rowOff>
    </xdr:from>
    <xdr:to>
      <xdr:col>15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497D2B1-63CE-4B21-BC68-58FBEFDDF809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26"/>
  <sheetViews>
    <sheetView tabSelected="1" view="pageBreakPreview" zoomScaleNormal="100" zoomScaleSheetLayoutView="100" workbookViewId="0">
      <selection activeCell="A8" sqref="A8"/>
    </sheetView>
  </sheetViews>
  <sheetFormatPr defaultColWidth="9.140625" defaultRowHeight="12.75" x14ac:dyDescent="0.2"/>
  <cols>
    <col min="1" max="1" width="4.140625" style="3" customWidth="1"/>
    <col min="2" max="2" width="14.85546875" style="3" customWidth="1"/>
    <col min="3" max="3" width="47.42578125" style="1" customWidth="1"/>
    <col min="4" max="4" width="18" style="2" customWidth="1"/>
    <col min="5" max="16384" width="9.140625" style="6"/>
  </cols>
  <sheetData>
    <row r="1" spans="1:8" x14ac:dyDescent="0.2">
      <c r="A1" s="1"/>
      <c r="B1" s="1"/>
      <c r="C1" s="198" t="s">
        <v>289</v>
      </c>
      <c r="D1" s="198"/>
    </row>
    <row r="2" spans="1:8" x14ac:dyDescent="0.2">
      <c r="A2" s="1"/>
      <c r="B2" s="1"/>
      <c r="D2" s="1"/>
    </row>
    <row r="3" spans="1:8" x14ac:dyDescent="0.2">
      <c r="A3" s="176" t="s">
        <v>279</v>
      </c>
      <c r="B3" s="176"/>
      <c r="C3" s="176"/>
      <c r="D3" s="176"/>
    </row>
    <row r="5" spans="1:8" ht="62.25" customHeight="1" x14ac:dyDescent="0.2">
      <c r="A5" s="10" t="s">
        <v>1</v>
      </c>
      <c r="B5" s="10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</row>
    <row r="6" spans="1:8" ht="15" x14ac:dyDescent="0.2">
      <c r="A6" s="10" t="s">
        <v>17</v>
      </c>
      <c r="B6" s="10"/>
      <c r="C6" s="185" t="str">
        <f>KOPS1!D5</f>
        <v>PĀROLAINĒ, OLAINES PAGASTĀ, OLAINES NOVADĀ</v>
      </c>
      <c r="D6" s="185"/>
    </row>
    <row r="7" spans="1:8" ht="14.25" x14ac:dyDescent="0.2">
      <c r="A7" s="10"/>
      <c r="B7" s="10"/>
      <c r="C7" s="103"/>
    </row>
    <row r="8" spans="1:8" ht="14.25" x14ac:dyDescent="0.2">
      <c r="A8" s="169" t="s">
        <v>286</v>
      </c>
      <c r="B8" s="10"/>
    </row>
    <row r="9" spans="1:8" ht="31.15" customHeight="1" x14ac:dyDescent="0.2">
      <c r="A9" s="10" t="s">
        <v>287</v>
      </c>
      <c r="B9" s="10"/>
      <c r="C9" s="1" t="s">
        <v>288</v>
      </c>
    </row>
    <row r="11" spans="1:8" ht="20.25" customHeight="1" x14ac:dyDescent="0.2">
      <c r="A11" s="177" t="s">
        <v>5</v>
      </c>
      <c r="B11" s="179" t="s">
        <v>18</v>
      </c>
      <c r="C11" s="181" t="s">
        <v>19</v>
      </c>
      <c r="D11" s="183" t="s">
        <v>25</v>
      </c>
      <c r="E11" s="9"/>
    </row>
    <row r="12" spans="1:8" ht="56.25" customHeight="1" x14ac:dyDescent="0.2">
      <c r="A12" s="178"/>
      <c r="B12" s="180"/>
      <c r="C12" s="182"/>
      <c r="D12" s="184"/>
    </row>
    <row r="13" spans="1:8" x14ac:dyDescent="0.2">
      <c r="A13" s="11"/>
      <c r="B13" s="11"/>
      <c r="C13" s="12"/>
      <c r="D13" s="13"/>
    </row>
    <row r="14" spans="1:8" x14ac:dyDescent="0.2">
      <c r="A14" s="15">
        <v>1</v>
      </c>
      <c r="B14" s="17">
        <v>1</v>
      </c>
      <c r="C14" s="65" t="s">
        <v>47</v>
      </c>
      <c r="D14" s="75">
        <f>KOPS1!D31</f>
        <v>0</v>
      </c>
      <c r="E14" s="67"/>
      <c r="F14" s="67"/>
      <c r="G14" s="67"/>
      <c r="H14" s="67"/>
    </row>
    <row r="15" spans="1:8" x14ac:dyDescent="0.2">
      <c r="A15" s="18"/>
      <c r="B15" s="19"/>
      <c r="C15" s="20"/>
      <c r="D15" s="76"/>
      <c r="E15" s="67"/>
      <c r="F15" s="67"/>
      <c r="G15" s="67"/>
      <c r="H15" s="67"/>
    </row>
    <row r="16" spans="1:8" x14ac:dyDescent="0.2">
      <c r="C16" s="21" t="s">
        <v>0</v>
      </c>
      <c r="D16" s="87">
        <f>SUM(D14:D15)</f>
        <v>0</v>
      </c>
      <c r="E16" s="67"/>
      <c r="F16" s="67"/>
      <c r="G16" s="67"/>
      <c r="H16" s="67"/>
    </row>
    <row r="17" spans="2:8" x14ac:dyDescent="0.2">
      <c r="C17" s="23" t="s">
        <v>23</v>
      </c>
      <c r="D17" s="77">
        <f>D16*21%</f>
        <v>0</v>
      </c>
      <c r="E17" s="67"/>
      <c r="F17" s="67"/>
      <c r="G17" s="67"/>
      <c r="H17" s="67"/>
    </row>
    <row r="18" spans="2:8" x14ac:dyDescent="0.2">
      <c r="C18" s="60"/>
    </row>
    <row r="21" spans="2:8" x14ac:dyDescent="0.2">
      <c r="B21" s="165" t="s">
        <v>20</v>
      </c>
      <c r="C21" s="172"/>
      <c r="D21" s="172"/>
    </row>
    <row r="22" spans="2:8" x14ac:dyDescent="0.2">
      <c r="B22" s="165"/>
      <c r="C22" s="106"/>
      <c r="D22" s="165"/>
    </row>
    <row r="23" spans="2:8" x14ac:dyDescent="0.2">
      <c r="B23" s="173"/>
      <c r="C23" s="173"/>
      <c r="D23" s="173"/>
    </row>
    <row r="24" spans="2:8" x14ac:dyDescent="0.2">
      <c r="B24" s="165"/>
      <c r="C24" s="165"/>
      <c r="D24" s="165"/>
    </row>
    <row r="25" spans="2:8" x14ac:dyDescent="0.2">
      <c r="B25" s="166" t="s">
        <v>41</v>
      </c>
      <c r="C25" s="174"/>
      <c r="D25" s="175"/>
    </row>
    <row r="26" spans="2:8" x14ac:dyDescent="0.2">
      <c r="B26" s="165"/>
      <c r="C26" s="109"/>
      <c r="D26" s="105"/>
    </row>
  </sheetData>
  <mergeCells count="11">
    <mergeCell ref="C1:D1"/>
    <mergeCell ref="C21:D21"/>
    <mergeCell ref="B23:D23"/>
    <mergeCell ref="C25:D25"/>
    <mergeCell ref="A3:D3"/>
    <mergeCell ref="A11:A12"/>
    <mergeCell ref="B11:B12"/>
    <mergeCell ref="C11:C12"/>
    <mergeCell ref="D11:D12"/>
    <mergeCell ref="C6:D6"/>
    <mergeCell ref="C5:D5"/>
  </mergeCells>
  <pageMargins left="0.74803149606299213" right="0.74803149606299213" top="1.7322834645669292" bottom="0.98425196850393704" header="0.51181102362204722" footer="0.51181102362204722"/>
  <pageSetup paperSize="9" orientation="portrait" horizontalDpi="4294967292" verticalDpi="360" r:id="rId1"/>
  <headerFooter alignWithMargins="0">
    <oddHeader xml:space="preserve">&amp;RAPSTIPRINU
_______________________
&amp;8(Pasūtītāja paraksts un tā atšifrējums)
Z.V.
________.gada____._____________
</oddHeader>
    <oddFooter>&amp;C&amp;8&amp;P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P69"/>
  <sheetViews>
    <sheetView view="pageBreakPreview" zoomScaleNormal="100" zoomScaleSheetLayoutView="100" workbookViewId="0">
      <selection activeCell="A7" sqref="A7:B8"/>
    </sheetView>
  </sheetViews>
  <sheetFormatPr defaultColWidth="9.140625" defaultRowHeight="12.75" x14ac:dyDescent="0.2"/>
  <cols>
    <col min="1" max="1" width="5.7109375" style="3" customWidth="1"/>
    <col min="2" max="2" width="35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241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KOPS1!C22</f>
        <v>SEGUMU ATJAUNOŠANA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5.7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O62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134"/>
      <c r="B13" s="138" t="s">
        <v>66</v>
      </c>
      <c r="C13" s="139"/>
      <c r="D13" s="137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ht="38.25" x14ac:dyDescent="0.2">
      <c r="A14" s="140">
        <v>1</v>
      </c>
      <c r="B14" s="141" t="s">
        <v>243</v>
      </c>
      <c r="C14" s="142" t="s">
        <v>244</v>
      </c>
      <c r="D14" s="147">
        <v>478.3</v>
      </c>
      <c r="E14" s="161"/>
      <c r="F14" s="100"/>
      <c r="G14" s="101">
        <f t="shared" ref="G14:G21" si="0">ROUND(E14*F14,2)</f>
        <v>0</v>
      </c>
      <c r="H14" s="55"/>
      <c r="I14" s="101"/>
      <c r="J14" s="99">
        <f t="shared" ref="J14:J21" si="1">SUM(G14:I14)</f>
        <v>0</v>
      </c>
      <c r="K14" s="101">
        <f t="shared" ref="K14:K21" si="2">ROUND(D14*E14,2)</f>
        <v>0</v>
      </c>
      <c r="L14" s="55">
        <f t="shared" ref="L14:L21" si="3">ROUND(D14*G14,2)</f>
        <v>0</v>
      </c>
      <c r="M14" s="55">
        <f t="shared" ref="M14:M21" si="4">ROUND(D14*H14,2)</f>
        <v>0</v>
      </c>
      <c r="N14" s="55">
        <f t="shared" ref="N14:N21" si="5">ROUND(I14*D14,2)</f>
        <v>0</v>
      </c>
      <c r="O14" s="55">
        <f t="shared" ref="O14:O21" si="6">SUM(L14:N14)</f>
        <v>0</v>
      </c>
    </row>
    <row r="15" spans="1:16" ht="25.5" x14ac:dyDescent="0.2">
      <c r="A15" s="143">
        <v>2</v>
      </c>
      <c r="B15" s="141" t="s">
        <v>245</v>
      </c>
      <c r="C15" s="142" t="s">
        <v>244</v>
      </c>
      <c r="D15" s="147">
        <f>D14</f>
        <v>478.3</v>
      </c>
      <c r="E15" s="161"/>
      <c r="F15" s="100"/>
      <c r="G15" s="101"/>
      <c r="H15" s="55"/>
      <c r="I15" s="101"/>
      <c r="J15" s="99"/>
      <c r="K15" s="101"/>
      <c r="L15" s="55"/>
      <c r="M15" s="55"/>
      <c r="N15" s="55"/>
      <c r="O15" s="55"/>
    </row>
    <row r="16" spans="1:16" ht="14.25" x14ac:dyDescent="0.2">
      <c r="A16" s="140" t="s">
        <v>246</v>
      </c>
      <c r="B16" s="144" t="s">
        <v>247</v>
      </c>
      <c r="C16" s="142" t="s">
        <v>244</v>
      </c>
      <c r="D16" s="147">
        <f>D15</f>
        <v>478.3</v>
      </c>
      <c r="E16" s="161"/>
      <c r="F16" s="100"/>
      <c r="G16" s="101">
        <f t="shared" si="0"/>
        <v>0</v>
      </c>
      <c r="H16" s="55"/>
      <c r="I16" s="101"/>
      <c r="J16" s="99">
        <f t="shared" si="1"/>
        <v>0</v>
      </c>
      <c r="K16" s="101">
        <f t="shared" si="2"/>
        <v>0</v>
      </c>
      <c r="L16" s="55">
        <f t="shared" si="3"/>
        <v>0</v>
      </c>
      <c r="M16" s="55">
        <f t="shared" si="4"/>
        <v>0</v>
      </c>
      <c r="N16" s="55">
        <f t="shared" si="5"/>
        <v>0</v>
      </c>
      <c r="O16" s="55">
        <f t="shared" si="6"/>
        <v>0</v>
      </c>
    </row>
    <row r="17" spans="1:15" s="9" customFormat="1" ht="14.25" x14ac:dyDescent="0.2">
      <c r="A17" s="140" t="s">
        <v>248</v>
      </c>
      <c r="B17" s="144" t="s">
        <v>249</v>
      </c>
      <c r="C17" s="142" t="s">
        <v>244</v>
      </c>
      <c r="D17" s="147">
        <f>D15</f>
        <v>478.3</v>
      </c>
      <c r="E17" s="161"/>
      <c r="F17" s="100"/>
      <c r="G17" s="101">
        <f t="shared" si="0"/>
        <v>0</v>
      </c>
      <c r="H17" s="55"/>
      <c r="I17" s="101"/>
      <c r="J17" s="99">
        <f t="shared" si="1"/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s="9" customFormat="1" ht="25.5" x14ac:dyDescent="0.2">
      <c r="A18" s="140" t="s">
        <v>250</v>
      </c>
      <c r="B18" s="144" t="s">
        <v>251</v>
      </c>
      <c r="C18" s="142" t="s">
        <v>201</v>
      </c>
      <c r="D18" s="147">
        <f>D17*0.4</f>
        <v>191.32000000000002</v>
      </c>
      <c r="E18" s="161"/>
      <c r="F18" s="100"/>
      <c r="G18" s="101">
        <f t="shared" si="0"/>
        <v>0</v>
      </c>
      <c r="H18" s="55"/>
      <c r="I18" s="101"/>
      <c r="J18" s="99">
        <f t="shared" si="1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14.25" x14ac:dyDescent="0.2">
      <c r="A19" s="140">
        <v>3</v>
      </c>
      <c r="B19" s="145" t="s">
        <v>252</v>
      </c>
      <c r="C19" s="142" t="s">
        <v>244</v>
      </c>
      <c r="D19" s="147">
        <v>505.3</v>
      </c>
      <c r="E19" s="161"/>
      <c r="F19" s="100"/>
      <c r="G19" s="101">
        <f t="shared" si="0"/>
        <v>0</v>
      </c>
      <c r="H19" s="55"/>
      <c r="I19" s="101"/>
      <c r="J19" s="99">
        <f t="shared" si="1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s="9" customFormat="1" ht="38.25" x14ac:dyDescent="0.2">
      <c r="A20" s="143">
        <v>4</v>
      </c>
      <c r="B20" s="145" t="s">
        <v>253</v>
      </c>
      <c r="C20" s="142" t="s">
        <v>244</v>
      </c>
      <c r="D20" s="147">
        <f>D19</f>
        <v>505.3</v>
      </c>
      <c r="E20" s="161"/>
      <c r="F20" s="100"/>
      <c r="G20" s="101">
        <f t="shared" si="0"/>
        <v>0</v>
      </c>
      <c r="H20" s="55"/>
      <c r="I20" s="101"/>
      <c r="J20" s="99">
        <f t="shared" si="1"/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ht="25.5" x14ac:dyDescent="0.2">
      <c r="A21" s="140" t="s">
        <v>254</v>
      </c>
      <c r="B21" s="146" t="s">
        <v>255</v>
      </c>
      <c r="C21" s="142" t="s">
        <v>201</v>
      </c>
      <c r="D21" s="147">
        <f>D20*0.1</f>
        <v>50.53</v>
      </c>
      <c r="E21" s="161"/>
      <c r="F21" s="100"/>
      <c r="G21" s="101">
        <f t="shared" si="0"/>
        <v>0</v>
      </c>
      <c r="H21" s="55"/>
      <c r="I21" s="101"/>
      <c r="J21" s="99">
        <f t="shared" si="1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x14ac:dyDescent="0.2">
      <c r="A22" s="148"/>
      <c r="B22" s="149" t="s">
        <v>107</v>
      </c>
      <c r="C22" s="150"/>
      <c r="D22" s="151"/>
      <c r="E22" s="96"/>
      <c r="F22" s="55"/>
      <c r="G22" s="98"/>
      <c r="H22" s="98"/>
      <c r="I22" s="98"/>
      <c r="J22" s="98"/>
      <c r="K22" s="101"/>
      <c r="L22" s="55"/>
      <c r="M22" s="55"/>
      <c r="N22" s="55"/>
      <c r="O22" s="55"/>
    </row>
    <row r="23" spans="1:15" ht="38.25" x14ac:dyDescent="0.2">
      <c r="A23" s="140">
        <v>1</v>
      </c>
      <c r="B23" s="141" t="s">
        <v>243</v>
      </c>
      <c r="C23" s="142" t="s">
        <v>244</v>
      </c>
      <c r="D23" s="147">
        <v>360.6</v>
      </c>
      <c r="E23" s="161"/>
      <c r="F23" s="100"/>
      <c r="G23" s="101">
        <f t="shared" ref="G23" si="7">ROUND(E23*F23,2)</f>
        <v>0</v>
      </c>
      <c r="H23" s="55"/>
      <c r="I23" s="101"/>
      <c r="J23" s="99">
        <f t="shared" ref="J23:J40" si="8">SUM(G23:I23)</f>
        <v>0</v>
      </c>
      <c r="K23" s="101">
        <f t="shared" ref="K23:K44" si="9">ROUND(D23*E23,2)</f>
        <v>0</v>
      </c>
      <c r="L23" s="55">
        <f t="shared" ref="L23:L44" si="10">ROUND(D23*G23,2)</f>
        <v>0</v>
      </c>
      <c r="M23" s="55">
        <f t="shared" ref="M23:M44" si="11">ROUND(D23*H23,2)</f>
        <v>0</v>
      </c>
      <c r="N23" s="55">
        <f t="shared" ref="N23:N44" si="12">ROUND(I23*D23,2)</f>
        <v>0</v>
      </c>
      <c r="O23" s="55">
        <f t="shared" ref="O23:O44" si="13">SUM(L23:N23)</f>
        <v>0</v>
      </c>
    </row>
    <row r="24" spans="1:15" ht="25.5" x14ac:dyDescent="0.2">
      <c r="A24" s="143">
        <v>2</v>
      </c>
      <c r="B24" s="141" t="s">
        <v>245</v>
      </c>
      <c r="C24" s="142" t="s">
        <v>244</v>
      </c>
      <c r="D24" s="147">
        <f>D23</f>
        <v>360.6</v>
      </c>
      <c r="E24" s="161"/>
      <c r="F24" s="100"/>
      <c r="G24" s="101"/>
      <c r="H24" s="55"/>
      <c r="I24" s="101"/>
      <c r="J24" s="99"/>
      <c r="K24" s="101"/>
      <c r="L24" s="55"/>
      <c r="M24" s="55"/>
      <c r="N24" s="55"/>
      <c r="O24" s="55"/>
    </row>
    <row r="25" spans="1:15" ht="14.25" x14ac:dyDescent="0.2">
      <c r="A25" s="140" t="s">
        <v>246</v>
      </c>
      <c r="B25" s="144" t="s">
        <v>247</v>
      </c>
      <c r="C25" s="142" t="s">
        <v>244</v>
      </c>
      <c r="D25" s="147">
        <f>D24</f>
        <v>360.6</v>
      </c>
      <c r="E25" s="161"/>
      <c r="F25" s="100"/>
      <c r="G25" s="101">
        <f t="shared" ref="G25:G30" si="14">ROUND(E25*F25,2)</f>
        <v>0</v>
      </c>
      <c r="H25" s="55"/>
      <c r="I25" s="101"/>
      <c r="J25" s="99">
        <f t="shared" si="8"/>
        <v>0</v>
      </c>
      <c r="K25" s="101">
        <f t="shared" si="9"/>
        <v>0</v>
      </c>
      <c r="L25" s="55">
        <f t="shared" si="10"/>
        <v>0</v>
      </c>
      <c r="M25" s="55">
        <f t="shared" si="11"/>
        <v>0</v>
      </c>
      <c r="N25" s="55">
        <f t="shared" si="12"/>
        <v>0</v>
      </c>
      <c r="O25" s="55">
        <f t="shared" si="13"/>
        <v>0</v>
      </c>
    </row>
    <row r="26" spans="1:15" ht="14.25" x14ac:dyDescent="0.2">
      <c r="A26" s="140" t="s">
        <v>248</v>
      </c>
      <c r="B26" s="144" t="s">
        <v>249</v>
      </c>
      <c r="C26" s="142" t="s">
        <v>244</v>
      </c>
      <c r="D26" s="147">
        <f>D24</f>
        <v>360.6</v>
      </c>
      <c r="E26" s="161"/>
      <c r="F26" s="100"/>
      <c r="G26" s="101">
        <f t="shared" si="14"/>
        <v>0</v>
      </c>
      <c r="H26" s="55"/>
      <c r="I26" s="101"/>
      <c r="J26" s="99">
        <f t="shared" si="8"/>
        <v>0</v>
      </c>
      <c r="K26" s="101">
        <f t="shared" si="9"/>
        <v>0</v>
      </c>
      <c r="L26" s="55">
        <f t="shared" si="10"/>
        <v>0</v>
      </c>
      <c r="M26" s="55">
        <f t="shared" si="11"/>
        <v>0</v>
      </c>
      <c r="N26" s="55">
        <f t="shared" si="12"/>
        <v>0</v>
      </c>
      <c r="O26" s="55">
        <f t="shared" si="13"/>
        <v>0</v>
      </c>
    </row>
    <row r="27" spans="1:15" ht="25.5" x14ac:dyDescent="0.2">
      <c r="A27" s="140" t="s">
        <v>250</v>
      </c>
      <c r="B27" s="144" t="s">
        <v>251</v>
      </c>
      <c r="C27" s="142" t="s">
        <v>201</v>
      </c>
      <c r="D27" s="147">
        <f>D26*0.4</f>
        <v>144.24</v>
      </c>
      <c r="E27" s="161"/>
      <c r="F27" s="100"/>
      <c r="G27" s="101">
        <f t="shared" si="14"/>
        <v>0</v>
      </c>
      <c r="H27" s="55"/>
      <c r="I27" s="101"/>
      <c r="J27" s="99">
        <f t="shared" si="8"/>
        <v>0</v>
      </c>
      <c r="K27" s="101">
        <f t="shared" si="9"/>
        <v>0</v>
      </c>
      <c r="L27" s="55">
        <f t="shared" si="10"/>
        <v>0</v>
      </c>
      <c r="M27" s="55">
        <f t="shared" si="11"/>
        <v>0</v>
      </c>
      <c r="N27" s="55">
        <f t="shared" si="12"/>
        <v>0</v>
      </c>
      <c r="O27" s="55">
        <f t="shared" si="13"/>
        <v>0</v>
      </c>
    </row>
    <row r="28" spans="1:15" ht="14.25" x14ac:dyDescent="0.2">
      <c r="A28" s="140">
        <v>3</v>
      </c>
      <c r="B28" s="145" t="s">
        <v>252</v>
      </c>
      <c r="C28" s="142" t="s">
        <v>244</v>
      </c>
      <c r="D28" s="147">
        <v>745</v>
      </c>
      <c r="E28" s="161"/>
      <c r="F28" s="100"/>
      <c r="G28" s="101">
        <f t="shared" si="14"/>
        <v>0</v>
      </c>
      <c r="H28" s="55"/>
      <c r="I28" s="101"/>
      <c r="J28" s="99">
        <f t="shared" si="8"/>
        <v>0</v>
      </c>
      <c r="K28" s="101">
        <f t="shared" si="9"/>
        <v>0</v>
      </c>
      <c r="L28" s="55">
        <f t="shared" si="10"/>
        <v>0</v>
      </c>
      <c r="M28" s="55">
        <f t="shared" si="11"/>
        <v>0</v>
      </c>
      <c r="N28" s="55">
        <f t="shared" si="12"/>
        <v>0</v>
      </c>
      <c r="O28" s="55">
        <f t="shared" si="13"/>
        <v>0</v>
      </c>
    </row>
    <row r="29" spans="1:15" ht="38.25" x14ac:dyDescent="0.2">
      <c r="A29" s="143">
        <v>4</v>
      </c>
      <c r="B29" s="145" t="s">
        <v>253</v>
      </c>
      <c r="C29" s="142" t="s">
        <v>244</v>
      </c>
      <c r="D29" s="147">
        <f>D28</f>
        <v>745</v>
      </c>
      <c r="E29" s="161"/>
      <c r="F29" s="100"/>
      <c r="G29" s="101">
        <f t="shared" si="14"/>
        <v>0</v>
      </c>
      <c r="H29" s="55"/>
      <c r="I29" s="101"/>
      <c r="J29" s="99">
        <f t="shared" si="8"/>
        <v>0</v>
      </c>
      <c r="K29" s="101">
        <f t="shared" si="9"/>
        <v>0</v>
      </c>
      <c r="L29" s="55">
        <f t="shared" si="10"/>
        <v>0</v>
      </c>
      <c r="M29" s="55">
        <f t="shared" si="11"/>
        <v>0</v>
      </c>
      <c r="N29" s="55">
        <f t="shared" si="12"/>
        <v>0</v>
      </c>
      <c r="O29" s="55">
        <f t="shared" si="13"/>
        <v>0</v>
      </c>
    </row>
    <row r="30" spans="1:15" ht="25.5" x14ac:dyDescent="0.2">
      <c r="A30" s="140" t="s">
        <v>254</v>
      </c>
      <c r="B30" s="146" t="s">
        <v>255</v>
      </c>
      <c r="C30" s="142" t="s">
        <v>201</v>
      </c>
      <c r="D30" s="147">
        <f>D29*0.1</f>
        <v>74.5</v>
      </c>
      <c r="E30" s="161"/>
      <c r="F30" s="100"/>
      <c r="G30" s="101">
        <f t="shared" si="14"/>
        <v>0</v>
      </c>
      <c r="H30" s="55"/>
      <c r="I30" s="101"/>
      <c r="J30" s="99">
        <f t="shared" si="8"/>
        <v>0</v>
      </c>
      <c r="K30" s="101">
        <f t="shared" si="9"/>
        <v>0</v>
      </c>
      <c r="L30" s="55">
        <f t="shared" si="10"/>
        <v>0</v>
      </c>
      <c r="M30" s="55">
        <f t="shared" si="11"/>
        <v>0</v>
      </c>
      <c r="N30" s="55">
        <f t="shared" si="12"/>
        <v>0</v>
      </c>
      <c r="O30" s="55">
        <f t="shared" si="13"/>
        <v>0</v>
      </c>
    </row>
    <row r="31" spans="1:15" ht="14.25" x14ac:dyDescent="0.2">
      <c r="A31" s="143">
        <v>5</v>
      </c>
      <c r="B31" s="141" t="s">
        <v>256</v>
      </c>
      <c r="C31" s="142" t="s">
        <v>244</v>
      </c>
      <c r="D31" s="147">
        <v>576.79999999999995</v>
      </c>
      <c r="E31" s="161"/>
      <c r="F31" s="100"/>
      <c r="G31" s="101">
        <f t="shared" ref="G31:G38" si="15">ROUND(E31*F31,2)</f>
        <v>0</v>
      </c>
      <c r="H31" s="55"/>
      <c r="I31" s="101"/>
      <c r="J31" s="99">
        <f t="shared" si="8"/>
        <v>0</v>
      </c>
      <c r="K31" s="101">
        <f t="shared" si="9"/>
        <v>0</v>
      </c>
      <c r="L31" s="55">
        <f t="shared" si="10"/>
        <v>0</v>
      </c>
      <c r="M31" s="55">
        <f t="shared" si="11"/>
        <v>0</v>
      </c>
      <c r="N31" s="55">
        <f t="shared" si="12"/>
        <v>0</v>
      </c>
      <c r="O31" s="55">
        <f t="shared" si="13"/>
        <v>0</v>
      </c>
    </row>
    <row r="32" spans="1:15" ht="25.5" x14ac:dyDescent="0.2">
      <c r="A32" s="143">
        <v>6</v>
      </c>
      <c r="B32" s="141" t="s">
        <v>257</v>
      </c>
      <c r="C32" s="142" t="s">
        <v>244</v>
      </c>
      <c r="D32" s="147">
        <f>D31</f>
        <v>576.79999999999995</v>
      </c>
      <c r="E32" s="161"/>
      <c r="F32" s="100"/>
      <c r="G32" s="101"/>
      <c r="H32" s="55"/>
      <c r="I32" s="101"/>
      <c r="J32" s="99"/>
      <c r="K32" s="101"/>
      <c r="L32" s="55"/>
      <c r="M32" s="55"/>
      <c r="N32" s="55"/>
      <c r="O32" s="55"/>
    </row>
    <row r="33" spans="1:15" ht="14.25" x14ac:dyDescent="0.2">
      <c r="A33" s="143" t="s">
        <v>258</v>
      </c>
      <c r="B33" s="144" t="s">
        <v>259</v>
      </c>
      <c r="C33" s="142" t="s">
        <v>244</v>
      </c>
      <c r="D33" s="147">
        <f>D31</f>
        <v>576.79999999999995</v>
      </c>
      <c r="E33" s="161"/>
      <c r="F33" s="100"/>
      <c r="G33" s="101">
        <f t="shared" ref="G33:G35" si="16">ROUND(E33*F33,2)</f>
        <v>0</v>
      </c>
      <c r="H33" s="55"/>
      <c r="I33" s="101"/>
      <c r="J33" s="99">
        <f t="shared" si="8"/>
        <v>0</v>
      </c>
      <c r="K33" s="101">
        <f t="shared" si="9"/>
        <v>0</v>
      </c>
      <c r="L33" s="55">
        <f t="shared" si="10"/>
        <v>0</v>
      </c>
      <c r="M33" s="55">
        <f t="shared" si="11"/>
        <v>0</v>
      </c>
      <c r="N33" s="55">
        <f t="shared" si="12"/>
        <v>0</v>
      </c>
      <c r="O33" s="55">
        <f t="shared" si="13"/>
        <v>0</v>
      </c>
    </row>
    <row r="34" spans="1:15" ht="14.25" x14ac:dyDescent="0.2">
      <c r="A34" s="140" t="s">
        <v>260</v>
      </c>
      <c r="B34" s="144" t="s">
        <v>261</v>
      </c>
      <c r="C34" s="142" t="s">
        <v>244</v>
      </c>
      <c r="D34" s="147">
        <f>D31</f>
        <v>576.79999999999995</v>
      </c>
      <c r="E34" s="161"/>
      <c r="F34" s="100"/>
      <c r="G34" s="101">
        <f t="shared" si="16"/>
        <v>0</v>
      </c>
      <c r="H34" s="55"/>
      <c r="I34" s="101"/>
      <c r="J34" s="99">
        <f t="shared" si="8"/>
        <v>0</v>
      </c>
      <c r="K34" s="101">
        <f t="shared" si="9"/>
        <v>0</v>
      </c>
      <c r="L34" s="55">
        <f t="shared" si="10"/>
        <v>0</v>
      </c>
      <c r="M34" s="55">
        <f t="shared" si="11"/>
        <v>0</v>
      </c>
      <c r="N34" s="55">
        <f t="shared" si="12"/>
        <v>0</v>
      </c>
      <c r="O34" s="55">
        <f t="shared" si="13"/>
        <v>0</v>
      </c>
    </row>
    <row r="35" spans="1:15" ht="14.25" x14ac:dyDescent="0.2">
      <c r="A35" s="140" t="s">
        <v>262</v>
      </c>
      <c r="B35" s="144" t="s">
        <v>263</v>
      </c>
      <c r="C35" s="142" t="s">
        <v>244</v>
      </c>
      <c r="D35" s="147">
        <f>D31</f>
        <v>576.79999999999995</v>
      </c>
      <c r="E35" s="161"/>
      <c r="F35" s="100"/>
      <c r="G35" s="101">
        <f t="shared" si="16"/>
        <v>0</v>
      </c>
      <c r="H35" s="55"/>
      <c r="I35" s="101"/>
      <c r="J35" s="99">
        <f t="shared" si="8"/>
        <v>0</v>
      </c>
      <c r="K35" s="101">
        <f t="shared" si="9"/>
        <v>0</v>
      </c>
      <c r="L35" s="55">
        <f t="shared" si="10"/>
        <v>0</v>
      </c>
      <c r="M35" s="55">
        <f t="shared" si="11"/>
        <v>0</v>
      </c>
      <c r="N35" s="55">
        <f t="shared" si="12"/>
        <v>0</v>
      </c>
      <c r="O35" s="55">
        <f t="shared" si="13"/>
        <v>0</v>
      </c>
    </row>
    <row r="36" spans="1:15" ht="14.25" x14ac:dyDescent="0.2">
      <c r="A36" s="140" t="s">
        <v>264</v>
      </c>
      <c r="B36" s="144" t="s">
        <v>265</v>
      </c>
      <c r="C36" s="142" t="s">
        <v>244</v>
      </c>
      <c r="D36" s="147">
        <v>427.3</v>
      </c>
      <c r="E36" s="161"/>
      <c r="F36" s="100"/>
      <c r="G36" s="101">
        <f t="shared" si="15"/>
        <v>0</v>
      </c>
      <c r="H36" s="55"/>
      <c r="I36" s="101"/>
      <c r="J36" s="99">
        <f t="shared" si="8"/>
        <v>0</v>
      </c>
      <c r="K36" s="101">
        <f t="shared" si="9"/>
        <v>0</v>
      </c>
      <c r="L36" s="55">
        <f t="shared" si="10"/>
        <v>0</v>
      </c>
      <c r="M36" s="55">
        <f t="shared" si="11"/>
        <v>0</v>
      </c>
      <c r="N36" s="55">
        <f t="shared" si="12"/>
        <v>0</v>
      </c>
      <c r="O36" s="55">
        <f t="shared" si="13"/>
        <v>0</v>
      </c>
    </row>
    <row r="37" spans="1:15" ht="14.25" x14ac:dyDescent="0.2">
      <c r="A37" s="140" t="s">
        <v>266</v>
      </c>
      <c r="B37" s="144" t="s">
        <v>267</v>
      </c>
      <c r="C37" s="142" t="s">
        <v>201</v>
      </c>
      <c r="D37" s="147">
        <f>D36*0.45</f>
        <v>192.285</v>
      </c>
      <c r="E37" s="161"/>
      <c r="F37" s="100"/>
      <c r="G37" s="101">
        <f t="shared" si="15"/>
        <v>0</v>
      </c>
      <c r="H37" s="55"/>
      <c r="I37" s="101"/>
      <c r="J37" s="99">
        <f t="shared" si="8"/>
        <v>0</v>
      </c>
      <c r="K37" s="101">
        <f t="shared" si="9"/>
        <v>0</v>
      </c>
      <c r="L37" s="55">
        <f t="shared" si="10"/>
        <v>0</v>
      </c>
      <c r="M37" s="55">
        <f t="shared" si="11"/>
        <v>0</v>
      </c>
      <c r="N37" s="55">
        <f t="shared" si="12"/>
        <v>0</v>
      </c>
      <c r="O37" s="55">
        <f t="shared" si="13"/>
        <v>0</v>
      </c>
    </row>
    <row r="38" spans="1:15" ht="25.5" x14ac:dyDescent="0.2">
      <c r="A38" s="140">
        <v>7</v>
      </c>
      <c r="B38" s="141" t="s">
        <v>268</v>
      </c>
      <c r="C38" s="142" t="s">
        <v>244</v>
      </c>
      <c r="D38" s="147">
        <v>465.7</v>
      </c>
      <c r="E38" s="161"/>
      <c r="F38" s="100"/>
      <c r="G38" s="101">
        <f t="shared" si="15"/>
        <v>0</v>
      </c>
      <c r="H38" s="55"/>
      <c r="I38" s="101"/>
      <c r="J38" s="99">
        <f t="shared" si="8"/>
        <v>0</v>
      </c>
      <c r="K38" s="101">
        <f t="shared" si="9"/>
        <v>0</v>
      </c>
      <c r="L38" s="55">
        <f t="shared" si="10"/>
        <v>0</v>
      </c>
      <c r="M38" s="55">
        <f t="shared" si="11"/>
        <v>0</v>
      </c>
      <c r="N38" s="55">
        <f t="shared" si="12"/>
        <v>0</v>
      </c>
      <c r="O38" s="55">
        <f t="shared" si="13"/>
        <v>0</v>
      </c>
    </row>
    <row r="39" spans="1:15" ht="25.5" x14ac:dyDescent="0.2">
      <c r="A39" s="152">
        <v>8</v>
      </c>
      <c r="B39" s="141" t="s">
        <v>269</v>
      </c>
      <c r="C39" s="142" t="s">
        <v>244</v>
      </c>
      <c r="D39" s="147">
        <v>465.7</v>
      </c>
      <c r="E39" s="161"/>
      <c r="F39" s="100"/>
      <c r="G39" s="101"/>
      <c r="H39" s="55"/>
      <c r="I39" s="101"/>
      <c r="J39" s="99"/>
      <c r="K39" s="101"/>
      <c r="L39" s="55"/>
      <c r="M39" s="55"/>
      <c r="N39" s="55"/>
      <c r="O39" s="55"/>
    </row>
    <row r="40" spans="1:15" ht="14.25" x14ac:dyDescent="0.2">
      <c r="A40" s="140" t="s">
        <v>270</v>
      </c>
      <c r="B40" s="144" t="s">
        <v>259</v>
      </c>
      <c r="C40" s="142" t="s">
        <v>244</v>
      </c>
      <c r="D40" s="147">
        <f>D39</f>
        <v>465.7</v>
      </c>
      <c r="E40" s="161"/>
      <c r="F40" s="100"/>
      <c r="G40" s="101">
        <f t="shared" ref="G40" si="17">ROUND(E40*F40,2)</f>
        <v>0</v>
      </c>
      <c r="H40" s="55"/>
      <c r="I40" s="101"/>
      <c r="J40" s="99">
        <f t="shared" si="8"/>
        <v>0</v>
      </c>
      <c r="K40" s="101">
        <f t="shared" si="9"/>
        <v>0</v>
      </c>
      <c r="L40" s="55">
        <f t="shared" si="10"/>
        <v>0</v>
      </c>
      <c r="M40" s="55">
        <f t="shared" si="11"/>
        <v>0</v>
      </c>
      <c r="N40" s="55">
        <f t="shared" si="12"/>
        <v>0</v>
      </c>
      <c r="O40" s="55">
        <f t="shared" si="13"/>
        <v>0</v>
      </c>
    </row>
    <row r="41" spans="1:15" ht="41.25" customHeight="1" x14ac:dyDescent="0.2">
      <c r="A41" s="148"/>
      <c r="B41" s="156" t="s">
        <v>271</v>
      </c>
      <c r="C41" s="150"/>
      <c r="D41" s="151"/>
      <c r="E41" s="161"/>
      <c r="F41" s="100"/>
      <c r="G41" s="101"/>
      <c r="H41" s="55"/>
      <c r="I41" s="101"/>
      <c r="J41" s="99"/>
      <c r="K41" s="101"/>
      <c r="L41" s="55"/>
      <c r="M41" s="55"/>
      <c r="N41" s="55"/>
      <c r="O41" s="55"/>
    </row>
    <row r="42" spans="1:15" ht="38.25" x14ac:dyDescent="0.2">
      <c r="A42" s="140">
        <v>1</v>
      </c>
      <c r="B42" s="153" t="s">
        <v>243</v>
      </c>
      <c r="C42" s="154" t="s">
        <v>272</v>
      </c>
      <c r="D42" s="160">
        <v>150</v>
      </c>
      <c r="E42" s="161"/>
      <c r="F42" s="100"/>
      <c r="G42" s="101">
        <f t="shared" ref="G42" si="18">ROUND(E42*F42,2)</f>
        <v>0</v>
      </c>
      <c r="H42" s="55"/>
      <c r="I42" s="101"/>
      <c r="J42" s="99">
        <f t="shared" ref="J42" si="19">SUM(G42:I42)</f>
        <v>0</v>
      </c>
      <c r="K42" s="101">
        <f t="shared" si="9"/>
        <v>0</v>
      </c>
      <c r="L42" s="55">
        <f t="shared" si="10"/>
        <v>0</v>
      </c>
      <c r="M42" s="55">
        <f t="shared" si="11"/>
        <v>0</v>
      </c>
      <c r="N42" s="55">
        <f t="shared" si="12"/>
        <v>0</v>
      </c>
      <c r="O42" s="55">
        <f t="shared" si="13"/>
        <v>0</v>
      </c>
    </row>
    <row r="43" spans="1:15" ht="25.5" x14ac:dyDescent="0.2">
      <c r="A43" s="143">
        <v>2</v>
      </c>
      <c r="B43" s="153" t="s">
        <v>245</v>
      </c>
      <c r="C43" s="154" t="s">
        <v>272</v>
      </c>
      <c r="D43" s="160">
        <f>D42</f>
        <v>150</v>
      </c>
      <c r="E43" s="161"/>
      <c r="F43" s="100"/>
      <c r="G43" s="101"/>
      <c r="H43" s="55"/>
      <c r="I43" s="101"/>
      <c r="J43" s="99"/>
      <c r="K43" s="101"/>
      <c r="L43" s="55"/>
      <c r="M43" s="55"/>
      <c r="N43" s="55"/>
      <c r="O43" s="55"/>
    </row>
    <row r="44" spans="1:15" ht="14.25" x14ac:dyDescent="0.2">
      <c r="A44" s="140" t="s">
        <v>246</v>
      </c>
      <c r="B44" s="155" t="s">
        <v>247</v>
      </c>
      <c r="C44" s="154" t="s">
        <v>272</v>
      </c>
      <c r="D44" s="160">
        <f>D43</f>
        <v>150</v>
      </c>
      <c r="E44" s="161"/>
      <c r="F44" s="100"/>
      <c r="G44" s="101">
        <f t="shared" ref="G44" si="20">ROUND(E44*F44,2)</f>
        <v>0</v>
      </c>
      <c r="H44" s="55"/>
      <c r="I44" s="101"/>
      <c r="J44" s="99">
        <f t="shared" ref="J44" si="21">SUM(G44:I44)</f>
        <v>0</v>
      </c>
      <c r="K44" s="101">
        <f t="shared" si="9"/>
        <v>0</v>
      </c>
      <c r="L44" s="55">
        <f t="shared" si="10"/>
        <v>0</v>
      </c>
      <c r="M44" s="55">
        <f t="shared" si="11"/>
        <v>0</v>
      </c>
      <c r="N44" s="55">
        <f t="shared" si="12"/>
        <v>0</v>
      </c>
      <c r="O44" s="55">
        <f t="shared" si="13"/>
        <v>0</v>
      </c>
    </row>
    <row r="45" spans="1:15" x14ac:dyDescent="0.2">
      <c r="A45" s="148"/>
      <c r="B45" s="149" t="s">
        <v>197</v>
      </c>
      <c r="C45" s="150"/>
      <c r="D45" s="151"/>
      <c r="E45" s="96"/>
      <c r="F45" s="55"/>
      <c r="G45" s="98"/>
      <c r="H45" s="98"/>
      <c r="I45" s="98"/>
      <c r="J45" s="98"/>
      <c r="K45" s="101"/>
      <c r="L45" s="55"/>
      <c r="M45" s="55"/>
      <c r="N45" s="55"/>
      <c r="O45" s="55"/>
    </row>
    <row r="46" spans="1:15" ht="14.25" x14ac:dyDescent="0.2">
      <c r="A46" s="140">
        <v>1</v>
      </c>
      <c r="B46" s="145" t="s">
        <v>252</v>
      </c>
      <c r="C46" s="142" t="s">
        <v>244</v>
      </c>
      <c r="D46" s="147">
        <v>14.2</v>
      </c>
      <c r="E46" s="161"/>
      <c r="F46" s="100"/>
      <c r="G46" s="101">
        <f t="shared" ref="G46:G49" si="22">ROUND(E46*F46,2)</f>
        <v>0</v>
      </c>
      <c r="H46" s="55"/>
      <c r="I46" s="101"/>
      <c r="J46" s="99">
        <f t="shared" ref="J46:J49" si="23">SUM(G46:I46)</f>
        <v>0</v>
      </c>
      <c r="K46" s="101">
        <f t="shared" ref="K46:K60" si="24">ROUND(D46*E46,2)</f>
        <v>0</v>
      </c>
      <c r="L46" s="55">
        <f t="shared" ref="L46:L60" si="25">ROUND(D46*G46,2)</f>
        <v>0</v>
      </c>
      <c r="M46" s="55">
        <f t="shared" ref="M46:M60" si="26">ROUND(D46*H46,2)</f>
        <v>0</v>
      </c>
      <c r="N46" s="55">
        <f t="shared" ref="N46:N60" si="27">ROUND(I46*D46,2)</f>
        <v>0</v>
      </c>
      <c r="O46" s="55">
        <f t="shared" ref="O46:O60" si="28">SUM(L46:N46)</f>
        <v>0</v>
      </c>
    </row>
    <row r="47" spans="1:15" ht="38.25" x14ac:dyDescent="0.2">
      <c r="A47" s="143">
        <v>2</v>
      </c>
      <c r="B47" s="145" t="s">
        <v>253</v>
      </c>
      <c r="C47" s="142" t="s">
        <v>244</v>
      </c>
      <c r="D47" s="147">
        <f>D46</f>
        <v>14.2</v>
      </c>
      <c r="E47" s="161"/>
      <c r="F47" s="100"/>
      <c r="G47" s="101">
        <f t="shared" si="22"/>
        <v>0</v>
      </c>
      <c r="H47" s="55"/>
      <c r="I47" s="101"/>
      <c r="J47" s="99">
        <f t="shared" si="23"/>
        <v>0</v>
      </c>
      <c r="K47" s="101">
        <f t="shared" si="24"/>
        <v>0</v>
      </c>
      <c r="L47" s="55">
        <f t="shared" si="25"/>
        <v>0</v>
      </c>
      <c r="M47" s="55">
        <f t="shared" si="26"/>
        <v>0</v>
      </c>
      <c r="N47" s="55">
        <f t="shared" si="27"/>
        <v>0</v>
      </c>
      <c r="O47" s="55">
        <f t="shared" si="28"/>
        <v>0</v>
      </c>
    </row>
    <row r="48" spans="1:15" ht="25.5" x14ac:dyDescent="0.2">
      <c r="A48" s="140" t="s">
        <v>246</v>
      </c>
      <c r="B48" s="146" t="s">
        <v>255</v>
      </c>
      <c r="C48" s="142" t="s">
        <v>201</v>
      </c>
      <c r="D48" s="147">
        <f>D47*0.1</f>
        <v>1.42</v>
      </c>
      <c r="E48" s="161"/>
      <c r="F48" s="100"/>
      <c r="G48" s="101">
        <f t="shared" si="22"/>
        <v>0</v>
      </c>
      <c r="H48" s="55"/>
      <c r="I48" s="101"/>
      <c r="J48" s="99">
        <f t="shared" si="23"/>
        <v>0</v>
      </c>
      <c r="K48" s="101">
        <f t="shared" si="24"/>
        <v>0</v>
      </c>
      <c r="L48" s="55">
        <f t="shared" si="25"/>
        <v>0</v>
      </c>
      <c r="M48" s="55">
        <f t="shared" si="26"/>
        <v>0</v>
      </c>
      <c r="N48" s="55">
        <f t="shared" si="27"/>
        <v>0</v>
      </c>
      <c r="O48" s="55">
        <f t="shared" si="28"/>
        <v>0</v>
      </c>
    </row>
    <row r="49" spans="1:15" ht="14.25" x14ac:dyDescent="0.2">
      <c r="A49" s="143">
        <v>3</v>
      </c>
      <c r="B49" s="141" t="s">
        <v>256</v>
      </c>
      <c r="C49" s="142" t="s">
        <v>244</v>
      </c>
      <c r="D49" s="147">
        <v>37.200000000000003</v>
      </c>
      <c r="E49" s="161"/>
      <c r="F49" s="100"/>
      <c r="G49" s="101">
        <f t="shared" si="22"/>
        <v>0</v>
      </c>
      <c r="H49" s="55"/>
      <c r="I49" s="101"/>
      <c r="J49" s="99">
        <f t="shared" si="23"/>
        <v>0</v>
      </c>
      <c r="K49" s="101">
        <f t="shared" si="24"/>
        <v>0</v>
      </c>
      <c r="L49" s="55">
        <f t="shared" si="25"/>
        <v>0</v>
      </c>
      <c r="M49" s="55">
        <f t="shared" si="26"/>
        <v>0</v>
      </c>
      <c r="N49" s="55">
        <f t="shared" si="27"/>
        <v>0</v>
      </c>
      <c r="O49" s="55">
        <f t="shared" si="28"/>
        <v>0</v>
      </c>
    </row>
    <row r="50" spans="1:15" ht="25.5" x14ac:dyDescent="0.2">
      <c r="A50" s="143">
        <v>4</v>
      </c>
      <c r="B50" s="141" t="s">
        <v>257</v>
      </c>
      <c r="C50" s="142" t="s">
        <v>244</v>
      </c>
      <c r="D50" s="147">
        <f>D49</f>
        <v>37.200000000000003</v>
      </c>
      <c r="E50" s="161"/>
      <c r="F50" s="100"/>
      <c r="G50" s="101"/>
      <c r="H50" s="55"/>
      <c r="I50" s="101"/>
      <c r="J50" s="99"/>
      <c r="K50" s="101"/>
      <c r="L50" s="55"/>
      <c r="M50" s="55"/>
      <c r="N50" s="55"/>
      <c r="O50" s="55"/>
    </row>
    <row r="51" spans="1:15" ht="14.25" x14ac:dyDescent="0.2">
      <c r="A51" s="143" t="s">
        <v>254</v>
      </c>
      <c r="B51" s="144" t="s">
        <v>273</v>
      </c>
      <c r="C51" s="142" t="s">
        <v>244</v>
      </c>
      <c r="D51" s="147">
        <f>D49</f>
        <v>37.200000000000003</v>
      </c>
      <c r="E51" s="161"/>
      <c r="F51" s="100"/>
      <c r="G51" s="101">
        <f t="shared" ref="G51:G56" si="29">ROUND(E51*F51,2)</f>
        <v>0</v>
      </c>
      <c r="H51" s="55"/>
      <c r="I51" s="101"/>
      <c r="J51" s="99">
        <f t="shared" ref="J51:J56" si="30">SUM(G51:I51)</f>
        <v>0</v>
      </c>
      <c r="K51" s="101">
        <f t="shared" si="24"/>
        <v>0</v>
      </c>
      <c r="L51" s="55">
        <f t="shared" si="25"/>
        <v>0</v>
      </c>
      <c r="M51" s="55">
        <f t="shared" si="26"/>
        <v>0</v>
      </c>
      <c r="N51" s="55">
        <f t="shared" si="27"/>
        <v>0</v>
      </c>
      <c r="O51" s="55">
        <f t="shared" si="28"/>
        <v>0</v>
      </c>
    </row>
    <row r="52" spans="1:15" ht="14.25" x14ac:dyDescent="0.2">
      <c r="A52" s="143" t="s">
        <v>274</v>
      </c>
      <c r="B52" s="144" t="s">
        <v>275</v>
      </c>
      <c r="C52" s="142" t="s">
        <v>244</v>
      </c>
      <c r="D52" s="147">
        <f>D49</f>
        <v>37.200000000000003</v>
      </c>
      <c r="E52" s="161"/>
      <c r="F52" s="100"/>
      <c r="G52" s="101">
        <f t="shared" si="29"/>
        <v>0</v>
      </c>
      <c r="H52" s="55"/>
      <c r="I52" s="101"/>
      <c r="J52" s="99">
        <f t="shared" si="30"/>
        <v>0</v>
      </c>
      <c r="K52" s="101">
        <f t="shared" si="24"/>
        <v>0</v>
      </c>
      <c r="L52" s="55">
        <f t="shared" si="25"/>
        <v>0</v>
      </c>
      <c r="M52" s="55">
        <f t="shared" si="26"/>
        <v>0</v>
      </c>
      <c r="N52" s="55">
        <f t="shared" si="27"/>
        <v>0</v>
      </c>
      <c r="O52" s="55">
        <f t="shared" si="28"/>
        <v>0</v>
      </c>
    </row>
    <row r="53" spans="1:15" ht="14.25" x14ac:dyDescent="0.2">
      <c r="A53" s="143" t="s">
        <v>276</v>
      </c>
      <c r="B53" s="144" t="s">
        <v>263</v>
      </c>
      <c r="C53" s="142" t="s">
        <v>244</v>
      </c>
      <c r="D53" s="147">
        <f>D49</f>
        <v>37.200000000000003</v>
      </c>
      <c r="E53" s="161"/>
      <c r="F53" s="100"/>
      <c r="G53" s="101">
        <f t="shared" si="29"/>
        <v>0</v>
      </c>
      <c r="H53" s="55"/>
      <c r="I53" s="101"/>
      <c r="J53" s="99">
        <f t="shared" si="30"/>
        <v>0</v>
      </c>
      <c r="K53" s="101">
        <f t="shared" si="24"/>
        <v>0</v>
      </c>
      <c r="L53" s="55">
        <f t="shared" si="25"/>
        <v>0</v>
      </c>
      <c r="M53" s="55">
        <f t="shared" si="26"/>
        <v>0</v>
      </c>
      <c r="N53" s="55">
        <f t="shared" si="27"/>
        <v>0</v>
      </c>
      <c r="O53" s="55">
        <f t="shared" si="28"/>
        <v>0</v>
      </c>
    </row>
    <row r="54" spans="1:15" ht="14.25" x14ac:dyDescent="0.2">
      <c r="A54" s="140" t="s">
        <v>277</v>
      </c>
      <c r="B54" s="144" t="s">
        <v>265</v>
      </c>
      <c r="C54" s="142" t="s">
        <v>244</v>
      </c>
      <c r="D54" s="147">
        <f>1.2*17.6</f>
        <v>21.12</v>
      </c>
      <c r="E54" s="161"/>
      <c r="F54" s="100"/>
      <c r="G54" s="101">
        <f t="shared" si="29"/>
        <v>0</v>
      </c>
      <c r="H54" s="55"/>
      <c r="I54" s="101"/>
      <c r="J54" s="99">
        <f t="shared" si="30"/>
        <v>0</v>
      </c>
      <c r="K54" s="101">
        <f t="shared" si="24"/>
        <v>0</v>
      </c>
      <c r="L54" s="55">
        <f t="shared" si="25"/>
        <v>0</v>
      </c>
      <c r="M54" s="55">
        <f t="shared" si="26"/>
        <v>0</v>
      </c>
      <c r="N54" s="55">
        <f t="shared" si="27"/>
        <v>0</v>
      </c>
      <c r="O54" s="55">
        <f t="shared" si="28"/>
        <v>0</v>
      </c>
    </row>
    <row r="55" spans="1:15" ht="14.25" x14ac:dyDescent="0.2">
      <c r="A55" s="140" t="s">
        <v>278</v>
      </c>
      <c r="B55" s="144" t="s">
        <v>267</v>
      </c>
      <c r="C55" s="142" t="s">
        <v>201</v>
      </c>
      <c r="D55" s="147">
        <f>D54*0.45</f>
        <v>9.5040000000000013</v>
      </c>
      <c r="E55" s="161"/>
      <c r="F55" s="100"/>
      <c r="G55" s="101">
        <f t="shared" si="29"/>
        <v>0</v>
      </c>
      <c r="H55" s="55"/>
      <c r="I55" s="101"/>
      <c r="J55" s="99">
        <f t="shared" si="30"/>
        <v>0</v>
      </c>
      <c r="K55" s="101">
        <f t="shared" si="24"/>
        <v>0</v>
      </c>
      <c r="L55" s="55">
        <f t="shared" si="25"/>
        <v>0</v>
      </c>
      <c r="M55" s="55">
        <f t="shared" si="26"/>
        <v>0</v>
      </c>
      <c r="N55" s="55">
        <f t="shared" si="27"/>
        <v>0</v>
      </c>
      <c r="O55" s="55">
        <f t="shared" si="28"/>
        <v>0</v>
      </c>
    </row>
    <row r="56" spans="1:15" ht="38.25" x14ac:dyDescent="0.2">
      <c r="A56" s="140">
        <v>5</v>
      </c>
      <c r="B56" s="141" t="s">
        <v>243</v>
      </c>
      <c r="C56" s="142" t="s">
        <v>244</v>
      </c>
      <c r="D56" s="147">
        <v>17.8</v>
      </c>
      <c r="E56" s="161"/>
      <c r="F56" s="100"/>
      <c r="G56" s="101">
        <f t="shared" si="29"/>
        <v>0</v>
      </c>
      <c r="H56" s="55"/>
      <c r="I56" s="101"/>
      <c r="J56" s="99">
        <f t="shared" si="30"/>
        <v>0</v>
      </c>
      <c r="K56" s="101">
        <f t="shared" si="24"/>
        <v>0</v>
      </c>
      <c r="L56" s="55">
        <f t="shared" si="25"/>
        <v>0</v>
      </c>
      <c r="M56" s="55">
        <f t="shared" si="26"/>
        <v>0</v>
      </c>
      <c r="N56" s="55">
        <f t="shared" si="27"/>
        <v>0</v>
      </c>
      <c r="O56" s="55">
        <f t="shared" si="28"/>
        <v>0</v>
      </c>
    </row>
    <row r="57" spans="1:15" ht="25.5" x14ac:dyDescent="0.2">
      <c r="A57" s="143">
        <v>6</v>
      </c>
      <c r="B57" s="141" t="s">
        <v>245</v>
      </c>
      <c r="C57" s="142" t="s">
        <v>244</v>
      </c>
      <c r="D57" s="147">
        <f>D56</f>
        <v>17.8</v>
      </c>
      <c r="E57" s="161"/>
      <c r="F57" s="100"/>
      <c r="G57" s="101"/>
      <c r="H57" s="55"/>
      <c r="I57" s="101"/>
      <c r="J57" s="99"/>
      <c r="K57" s="101"/>
      <c r="L57" s="55"/>
      <c r="M57" s="55"/>
      <c r="N57" s="55"/>
      <c r="O57" s="55"/>
    </row>
    <row r="58" spans="1:15" ht="14.25" x14ac:dyDescent="0.2">
      <c r="A58" s="140" t="s">
        <v>258</v>
      </c>
      <c r="B58" s="144" t="s">
        <v>247</v>
      </c>
      <c r="C58" s="142" t="s">
        <v>244</v>
      </c>
      <c r="D58" s="147">
        <f>D57</f>
        <v>17.8</v>
      </c>
      <c r="E58" s="161"/>
      <c r="F58" s="100"/>
      <c r="G58" s="101">
        <f t="shared" ref="G58:G60" si="31">ROUND(E58*F58,2)</f>
        <v>0</v>
      </c>
      <c r="H58" s="55"/>
      <c r="I58" s="101"/>
      <c r="J58" s="99">
        <f t="shared" ref="J58:J60" si="32">SUM(G58:I58)</f>
        <v>0</v>
      </c>
      <c r="K58" s="101">
        <f t="shared" si="24"/>
        <v>0</v>
      </c>
      <c r="L58" s="55">
        <f t="shared" si="25"/>
        <v>0</v>
      </c>
      <c r="M58" s="55">
        <f t="shared" si="26"/>
        <v>0</v>
      </c>
      <c r="N58" s="55">
        <f t="shared" si="27"/>
        <v>0</v>
      </c>
      <c r="O58" s="55">
        <f t="shared" si="28"/>
        <v>0</v>
      </c>
    </row>
    <row r="59" spans="1:15" ht="14.25" x14ac:dyDescent="0.2">
      <c r="A59" s="140" t="s">
        <v>260</v>
      </c>
      <c r="B59" s="144" t="s">
        <v>249</v>
      </c>
      <c r="C59" s="142" t="s">
        <v>244</v>
      </c>
      <c r="D59" s="147">
        <f>D57</f>
        <v>17.8</v>
      </c>
      <c r="E59" s="161"/>
      <c r="F59" s="100"/>
      <c r="G59" s="101">
        <f t="shared" si="31"/>
        <v>0</v>
      </c>
      <c r="H59" s="55"/>
      <c r="I59" s="101"/>
      <c r="J59" s="99">
        <f t="shared" si="32"/>
        <v>0</v>
      </c>
      <c r="K59" s="101">
        <f t="shared" si="24"/>
        <v>0</v>
      </c>
      <c r="L59" s="55">
        <f t="shared" si="25"/>
        <v>0</v>
      </c>
      <c r="M59" s="55">
        <f t="shared" si="26"/>
        <v>0</v>
      </c>
      <c r="N59" s="55">
        <f t="shared" si="27"/>
        <v>0</v>
      </c>
      <c r="O59" s="55">
        <f t="shared" si="28"/>
        <v>0</v>
      </c>
    </row>
    <row r="60" spans="1:15" ht="25.5" x14ac:dyDescent="0.2">
      <c r="A60" s="140" t="s">
        <v>262</v>
      </c>
      <c r="B60" s="144" t="s">
        <v>251</v>
      </c>
      <c r="C60" s="142" t="s">
        <v>201</v>
      </c>
      <c r="D60" s="147">
        <f>D59*0.4</f>
        <v>7.120000000000001</v>
      </c>
      <c r="E60" s="161"/>
      <c r="F60" s="100"/>
      <c r="G60" s="101">
        <f t="shared" si="31"/>
        <v>0</v>
      </c>
      <c r="H60" s="55"/>
      <c r="I60" s="101"/>
      <c r="J60" s="99">
        <f t="shared" si="32"/>
        <v>0</v>
      </c>
      <c r="K60" s="101">
        <f t="shared" si="24"/>
        <v>0</v>
      </c>
      <c r="L60" s="55">
        <f t="shared" si="25"/>
        <v>0</v>
      </c>
      <c r="M60" s="55">
        <f t="shared" si="26"/>
        <v>0</v>
      </c>
      <c r="N60" s="55">
        <f t="shared" si="27"/>
        <v>0</v>
      </c>
      <c r="O60" s="55">
        <f t="shared" si="28"/>
        <v>0</v>
      </c>
    </row>
    <row r="61" spans="1:15" s="37" customFormat="1" x14ac:dyDescent="0.2">
      <c r="A61" s="157"/>
      <c r="B61" s="158"/>
      <c r="C61" s="159"/>
      <c r="D61" s="157"/>
      <c r="E61" s="40"/>
      <c r="F61" s="41"/>
      <c r="G61" s="42"/>
      <c r="H61" s="42"/>
      <c r="I61" s="43"/>
      <c r="J61" s="42"/>
      <c r="K61" s="43"/>
      <c r="L61" s="42"/>
      <c r="M61" s="43"/>
      <c r="N61" s="42"/>
      <c r="O61" s="56"/>
    </row>
    <row r="62" spans="1:15" x14ac:dyDescent="0.2">
      <c r="J62" s="14" t="s">
        <v>42</v>
      </c>
      <c r="K62" s="44">
        <f>SUM(K13:K61)</f>
        <v>0</v>
      </c>
      <c r="L62" s="44">
        <f>SUM(L13:L61)</f>
        <v>0</v>
      </c>
      <c r="M62" s="44">
        <f>SUM(M13:M61)</f>
        <v>0</v>
      </c>
      <c r="N62" s="44">
        <f>SUM(N13:N61)</f>
        <v>0</v>
      </c>
      <c r="O62" s="45">
        <f>SUM(O13:O61)</f>
        <v>0</v>
      </c>
    </row>
    <row r="63" spans="1:15" x14ac:dyDescent="0.2">
      <c r="J63" s="14"/>
      <c r="K63" s="57"/>
      <c r="L63" s="57"/>
      <c r="M63" s="57"/>
      <c r="N63" s="57"/>
      <c r="O63" s="58"/>
    </row>
    <row r="64" spans="1:15" x14ac:dyDescent="0.2">
      <c r="B64" s="165" t="s">
        <v>20</v>
      </c>
      <c r="C64" s="172"/>
      <c r="D64" s="191"/>
      <c r="E64" s="191"/>
      <c r="F64" s="191"/>
    </row>
    <row r="65" spans="2:6" x14ac:dyDescent="0.2">
      <c r="B65" s="165"/>
      <c r="C65" s="106"/>
      <c r="D65" s="165"/>
      <c r="E65" s="46"/>
    </row>
    <row r="66" spans="2:6" x14ac:dyDescent="0.2">
      <c r="B66" s="173"/>
      <c r="C66" s="173"/>
      <c r="D66" s="173"/>
      <c r="E66" s="46"/>
    </row>
    <row r="67" spans="2:6" x14ac:dyDescent="0.2">
      <c r="B67" s="165"/>
      <c r="C67" s="165"/>
      <c r="D67" s="165"/>
      <c r="E67" s="46"/>
    </row>
    <row r="68" spans="2:6" x14ac:dyDescent="0.2">
      <c r="B68" s="166" t="s">
        <v>41</v>
      </c>
      <c r="C68" s="174"/>
      <c r="D68" s="175"/>
      <c r="E68" s="191"/>
      <c r="F68" s="191"/>
    </row>
    <row r="69" spans="2:6" x14ac:dyDescent="0.2">
      <c r="B69" s="165"/>
      <c r="C69" s="109"/>
      <c r="D69" s="105"/>
    </row>
  </sheetData>
  <mergeCells count="10">
    <mergeCell ref="A10:A11"/>
    <mergeCell ref="B10:B11"/>
    <mergeCell ref="C10:C11"/>
    <mergeCell ref="D10:D11"/>
    <mergeCell ref="E10:J10"/>
    <mergeCell ref="C64:F64"/>
    <mergeCell ref="B66:D66"/>
    <mergeCell ref="C68:F68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4" manualBreakCount="4">
    <brk id="21" min="1" max="14" man="1"/>
    <brk id="38" min="1" max="14" man="1"/>
    <brk id="44" min="1" max="14" man="1"/>
    <brk id="56" min="1" max="14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48"/>
  <sheetViews>
    <sheetView view="pageBreakPreview" zoomScaleNormal="100" zoomScaleSheetLayoutView="100" workbookViewId="0">
      <selection activeCell="B10" sqref="B10:B11"/>
    </sheetView>
  </sheetViews>
  <sheetFormatPr defaultColWidth="9.140625" defaultRowHeight="12.75" x14ac:dyDescent="0.2"/>
  <cols>
    <col min="1" max="1" width="5.7109375" style="3" customWidth="1"/>
    <col min="2" max="2" width="34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204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KOPS1!C23</f>
        <v>KSS ELEKTROAPGĀDE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5.7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O41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x14ac:dyDescent="0.2">
      <c r="A13" s="61"/>
      <c r="B13" s="126" t="s">
        <v>205</v>
      </c>
      <c r="C13" s="97"/>
      <c r="D13" s="96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x14ac:dyDescent="0.2">
      <c r="A14" s="61"/>
      <c r="B14" s="126" t="s">
        <v>206</v>
      </c>
      <c r="C14" s="97"/>
      <c r="D14" s="96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ht="38.25" x14ac:dyDescent="0.2">
      <c r="A15" s="61" t="s">
        <v>207</v>
      </c>
      <c r="B15" s="130" t="s">
        <v>208</v>
      </c>
      <c r="C15" s="97" t="s">
        <v>73</v>
      </c>
      <c r="D15" s="128">
        <v>9</v>
      </c>
      <c r="E15" s="161"/>
      <c r="F15" s="100"/>
      <c r="G15" s="101">
        <f t="shared" ref="G15:G24" si="0">ROUND(E15*F15,2)</f>
        <v>0</v>
      </c>
      <c r="H15" s="55"/>
      <c r="I15" s="101"/>
      <c r="J15" s="99">
        <f t="shared" ref="J15:J24" si="1">SUM(G15:I15)</f>
        <v>0</v>
      </c>
      <c r="K15" s="101">
        <f t="shared" ref="K15:K24" si="2">ROUND(D15*E15,2)</f>
        <v>0</v>
      </c>
      <c r="L15" s="55">
        <f t="shared" ref="L15:L24" si="3">ROUND(D15*G15,2)</f>
        <v>0</v>
      </c>
      <c r="M15" s="55">
        <f t="shared" ref="M15:M24" si="4">ROUND(D15*H15,2)</f>
        <v>0</v>
      </c>
      <c r="N15" s="55">
        <f t="shared" ref="N15:N24" si="5">ROUND(I15*D15,2)</f>
        <v>0</v>
      </c>
      <c r="O15" s="55">
        <f t="shared" ref="O15:O24" si="6">SUM(L15:N15)</f>
        <v>0</v>
      </c>
    </row>
    <row r="16" spans="1:16" s="9" customFormat="1" ht="38.25" x14ac:dyDescent="0.2">
      <c r="A16" s="61" t="s">
        <v>210</v>
      </c>
      <c r="B16" s="122" t="s">
        <v>211</v>
      </c>
      <c r="C16" s="123" t="s">
        <v>73</v>
      </c>
      <c r="D16" s="132">
        <v>10</v>
      </c>
      <c r="E16" s="161"/>
      <c r="F16" s="100"/>
      <c r="G16" s="101">
        <f t="shared" si="0"/>
        <v>0</v>
      </c>
      <c r="H16" s="55"/>
      <c r="I16" s="101"/>
      <c r="J16" s="99">
        <f t="shared" si="1"/>
        <v>0</v>
      </c>
      <c r="K16" s="101">
        <f t="shared" si="2"/>
        <v>0</v>
      </c>
      <c r="L16" s="55">
        <f t="shared" si="3"/>
        <v>0</v>
      </c>
      <c r="M16" s="55">
        <f t="shared" si="4"/>
        <v>0</v>
      </c>
      <c r="N16" s="55">
        <f t="shared" si="5"/>
        <v>0</v>
      </c>
      <c r="O16" s="55">
        <f t="shared" si="6"/>
        <v>0</v>
      </c>
    </row>
    <row r="17" spans="1:15" s="9" customFormat="1" ht="25.5" x14ac:dyDescent="0.2">
      <c r="A17" s="61" t="s">
        <v>213</v>
      </c>
      <c r="B17" s="122" t="s">
        <v>214</v>
      </c>
      <c r="C17" s="123" t="s">
        <v>73</v>
      </c>
      <c r="D17" s="132">
        <v>2</v>
      </c>
      <c r="E17" s="161"/>
      <c r="F17" s="100"/>
      <c r="G17" s="101">
        <f t="shared" si="0"/>
        <v>0</v>
      </c>
      <c r="H17" s="55"/>
      <c r="I17" s="101"/>
      <c r="J17" s="99">
        <f t="shared" si="1"/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s="9" customFormat="1" ht="20.25" customHeight="1" x14ac:dyDescent="0.2">
      <c r="A18" s="61" t="s">
        <v>215</v>
      </c>
      <c r="B18" s="122" t="s">
        <v>216</v>
      </c>
      <c r="C18" s="123" t="s">
        <v>73</v>
      </c>
      <c r="D18" s="132">
        <v>19</v>
      </c>
      <c r="E18" s="161"/>
      <c r="F18" s="100"/>
      <c r="G18" s="101">
        <f t="shared" si="0"/>
        <v>0</v>
      </c>
      <c r="H18" s="55"/>
      <c r="I18" s="101"/>
      <c r="J18" s="99">
        <f t="shared" si="1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14.25" x14ac:dyDescent="0.2">
      <c r="A19" s="61" t="s">
        <v>217</v>
      </c>
      <c r="B19" s="122" t="s">
        <v>218</v>
      </c>
      <c r="C19" s="123" t="s">
        <v>44</v>
      </c>
      <c r="D19" s="62">
        <v>10.3</v>
      </c>
      <c r="E19" s="161"/>
      <c r="F19" s="100"/>
      <c r="G19" s="101">
        <f t="shared" si="0"/>
        <v>0</v>
      </c>
      <c r="H19" s="55"/>
      <c r="I19" s="101"/>
      <c r="J19" s="99">
        <f t="shared" si="1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s="9" customFormat="1" ht="25.5" x14ac:dyDescent="0.2">
      <c r="A20" s="61">
        <v>6</v>
      </c>
      <c r="B20" s="122" t="s">
        <v>219</v>
      </c>
      <c r="C20" s="123" t="s">
        <v>73</v>
      </c>
      <c r="D20" s="132">
        <v>15</v>
      </c>
      <c r="E20" s="161"/>
      <c r="F20" s="100"/>
      <c r="G20" s="101">
        <f t="shared" si="0"/>
        <v>0</v>
      </c>
      <c r="H20" s="55"/>
      <c r="I20" s="101"/>
      <c r="J20" s="99">
        <f t="shared" si="1"/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s="9" customFormat="1" ht="18" customHeight="1" x14ac:dyDescent="0.2">
      <c r="A21" s="61" t="s">
        <v>220</v>
      </c>
      <c r="B21" s="122" t="s">
        <v>221</v>
      </c>
      <c r="C21" s="123" t="s">
        <v>73</v>
      </c>
      <c r="D21" s="132">
        <v>19</v>
      </c>
      <c r="E21" s="161"/>
      <c r="F21" s="100"/>
      <c r="G21" s="101">
        <f t="shared" si="0"/>
        <v>0</v>
      </c>
      <c r="H21" s="55"/>
      <c r="I21" s="101"/>
      <c r="J21" s="99">
        <f t="shared" si="1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s="9" customFormat="1" ht="25.5" x14ac:dyDescent="0.2">
      <c r="A22" s="61" t="s">
        <v>222</v>
      </c>
      <c r="B22" s="122" t="s">
        <v>223</v>
      </c>
      <c r="C22" s="123" t="s">
        <v>280</v>
      </c>
      <c r="D22" s="62" t="s">
        <v>210</v>
      </c>
      <c r="E22" s="161"/>
      <c r="F22" s="100"/>
      <c r="G22" s="101">
        <f t="shared" si="0"/>
        <v>0</v>
      </c>
      <c r="H22" s="55"/>
      <c r="I22" s="101"/>
      <c r="J22" s="99">
        <f t="shared" si="1"/>
        <v>0</v>
      </c>
      <c r="K22" s="101">
        <f t="shared" si="2"/>
        <v>0</v>
      </c>
      <c r="L22" s="55">
        <f t="shared" si="3"/>
        <v>0</v>
      </c>
      <c r="M22" s="55">
        <f t="shared" si="4"/>
        <v>0</v>
      </c>
      <c r="N22" s="55">
        <f t="shared" si="5"/>
        <v>0</v>
      </c>
      <c r="O22" s="55">
        <f t="shared" si="6"/>
        <v>0</v>
      </c>
    </row>
    <row r="23" spans="1:15" s="9" customFormat="1" x14ac:dyDescent="0.2">
      <c r="A23" s="61" t="s">
        <v>209</v>
      </c>
      <c r="B23" s="122" t="s">
        <v>224</v>
      </c>
      <c r="C23" s="123" t="s">
        <v>146</v>
      </c>
      <c r="D23" s="62" t="s">
        <v>207</v>
      </c>
      <c r="E23" s="161"/>
      <c r="F23" s="100"/>
      <c r="G23" s="101">
        <f t="shared" si="0"/>
        <v>0</v>
      </c>
      <c r="H23" s="55"/>
      <c r="I23" s="101"/>
      <c r="J23" s="99">
        <f t="shared" si="1"/>
        <v>0</v>
      </c>
      <c r="K23" s="101">
        <f t="shared" si="2"/>
        <v>0</v>
      </c>
      <c r="L23" s="55">
        <f t="shared" si="3"/>
        <v>0</v>
      </c>
      <c r="M23" s="55">
        <f t="shared" si="4"/>
        <v>0</v>
      </c>
      <c r="N23" s="55">
        <f t="shared" si="5"/>
        <v>0</v>
      </c>
      <c r="O23" s="55">
        <f t="shared" si="6"/>
        <v>0</v>
      </c>
    </row>
    <row r="24" spans="1:15" s="9" customFormat="1" ht="25.5" x14ac:dyDescent="0.2">
      <c r="A24" s="61" t="s">
        <v>212</v>
      </c>
      <c r="B24" s="122" t="s">
        <v>225</v>
      </c>
      <c r="C24" s="123" t="s">
        <v>280</v>
      </c>
      <c r="D24" s="62" t="s">
        <v>207</v>
      </c>
      <c r="E24" s="161"/>
      <c r="F24" s="100"/>
      <c r="G24" s="101">
        <f t="shared" si="0"/>
        <v>0</v>
      </c>
      <c r="H24" s="55"/>
      <c r="I24" s="101"/>
      <c r="J24" s="99">
        <f t="shared" si="1"/>
        <v>0</v>
      </c>
      <c r="K24" s="101">
        <f t="shared" si="2"/>
        <v>0</v>
      </c>
      <c r="L24" s="55">
        <f t="shared" si="3"/>
        <v>0</v>
      </c>
      <c r="M24" s="55">
        <f t="shared" si="4"/>
        <v>0</v>
      </c>
      <c r="N24" s="55">
        <f t="shared" si="5"/>
        <v>0</v>
      </c>
      <c r="O24" s="55">
        <f t="shared" si="6"/>
        <v>0</v>
      </c>
    </row>
    <row r="25" spans="1:15" s="9" customFormat="1" x14ac:dyDescent="0.2">
      <c r="A25" s="61"/>
      <c r="B25" s="125" t="s">
        <v>226</v>
      </c>
      <c r="C25" s="123"/>
      <c r="D25" s="62"/>
      <c r="E25" s="96"/>
      <c r="F25" s="55"/>
      <c r="G25" s="98"/>
      <c r="H25" s="98"/>
      <c r="I25" s="98"/>
      <c r="J25" s="98"/>
      <c r="K25" s="101"/>
      <c r="L25" s="55"/>
      <c r="M25" s="55"/>
      <c r="N25" s="55"/>
      <c r="O25" s="55"/>
    </row>
    <row r="26" spans="1:15" s="9" customFormat="1" ht="25.5" x14ac:dyDescent="0.2">
      <c r="A26" s="61">
        <v>11</v>
      </c>
      <c r="B26" s="122" t="s">
        <v>227</v>
      </c>
      <c r="C26" s="123" t="s">
        <v>280</v>
      </c>
      <c r="D26" s="62" t="s">
        <v>207</v>
      </c>
      <c r="E26" s="161"/>
      <c r="F26" s="100"/>
      <c r="G26" s="101">
        <f t="shared" ref="G26:G33" si="7">ROUND(E26*F26,2)</f>
        <v>0</v>
      </c>
      <c r="H26" s="55"/>
      <c r="I26" s="101"/>
      <c r="J26" s="99">
        <f t="shared" ref="J26:J33" si="8">SUM(G26:I26)</f>
        <v>0</v>
      </c>
      <c r="K26" s="101">
        <f t="shared" ref="K26:K33" si="9">ROUND(D26*E26,2)</f>
        <v>0</v>
      </c>
      <c r="L26" s="55">
        <f t="shared" ref="L26:L33" si="10">ROUND(D26*G26,2)</f>
        <v>0</v>
      </c>
      <c r="M26" s="55">
        <f t="shared" ref="M26:M33" si="11">ROUND(D26*H26,2)</f>
        <v>0</v>
      </c>
      <c r="N26" s="55">
        <f t="shared" ref="N26:N33" si="12">ROUND(I26*D26,2)</f>
        <v>0</v>
      </c>
      <c r="O26" s="55">
        <f t="shared" ref="O26:O33" si="13">SUM(L26:N26)</f>
        <v>0</v>
      </c>
    </row>
    <row r="27" spans="1:15" s="9" customFormat="1" x14ac:dyDescent="0.2">
      <c r="A27" s="61">
        <v>12</v>
      </c>
      <c r="B27" s="122" t="s">
        <v>228</v>
      </c>
      <c r="C27" s="123" t="s">
        <v>73</v>
      </c>
      <c r="D27" s="62" t="s">
        <v>229</v>
      </c>
      <c r="E27" s="161"/>
      <c r="F27" s="100"/>
      <c r="G27" s="101">
        <f t="shared" si="7"/>
        <v>0</v>
      </c>
      <c r="H27" s="55"/>
      <c r="I27" s="101"/>
      <c r="J27" s="99">
        <f t="shared" si="8"/>
        <v>0</v>
      </c>
      <c r="K27" s="101">
        <f t="shared" si="9"/>
        <v>0</v>
      </c>
      <c r="L27" s="55">
        <f t="shared" si="10"/>
        <v>0</v>
      </c>
      <c r="M27" s="55">
        <f t="shared" si="11"/>
        <v>0</v>
      </c>
      <c r="N27" s="55">
        <f t="shared" si="12"/>
        <v>0</v>
      </c>
      <c r="O27" s="55">
        <f t="shared" si="13"/>
        <v>0</v>
      </c>
    </row>
    <row r="28" spans="1:15" s="9" customFormat="1" x14ac:dyDescent="0.2">
      <c r="A28" s="61">
        <v>14</v>
      </c>
      <c r="B28" s="122" t="s">
        <v>230</v>
      </c>
      <c r="C28" s="123" t="s">
        <v>280</v>
      </c>
      <c r="D28" s="62" t="s">
        <v>210</v>
      </c>
      <c r="E28" s="161"/>
      <c r="F28" s="100"/>
      <c r="G28" s="101">
        <f t="shared" si="7"/>
        <v>0</v>
      </c>
      <c r="H28" s="55"/>
      <c r="I28" s="101"/>
      <c r="J28" s="99">
        <f t="shared" si="8"/>
        <v>0</v>
      </c>
      <c r="K28" s="101">
        <f t="shared" si="9"/>
        <v>0</v>
      </c>
      <c r="L28" s="55">
        <f t="shared" si="10"/>
        <v>0</v>
      </c>
      <c r="M28" s="55">
        <f t="shared" si="11"/>
        <v>0</v>
      </c>
      <c r="N28" s="55">
        <f t="shared" si="12"/>
        <v>0</v>
      </c>
      <c r="O28" s="55">
        <f t="shared" si="13"/>
        <v>0</v>
      </c>
    </row>
    <row r="29" spans="1:15" s="9" customFormat="1" ht="38.25" x14ac:dyDescent="0.2">
      <c r="A29" s="61">
        <v>15</v>
      </c>
      <c r="B29" s="122" t="s">
        <v>231</v>
      </c>
      <c r="C29" s="123" t="s">
        <v>73</v>
      </c>
      <c r="D29" s="132">
        <v>2</v>
      </c>
      <c r="E29" s="161"/>
      <c r="F29" s="100"/>
      <c r="G29" s="101">
        <f t="shared" si="7"/>
        <v>0</v>
      </c>
      <c r="H29" s="55"/>
      <c r="I29" s="101"/>
      <c r="J29" s="99">
        <f t="shared" si="8"/>
        <v>0</v>
      </c>
      <c r="K29" s="101">
        <f t="shared" si="9"/>
        <v>0</v>
      </c>
      <c r="L29" s="55">
        <f t="shared" si="10"/>
        <v>0</v>
      </c>
      <c r="M29" s="55">
        <f t="shared" si="11"/>
        <v>0</v>
      </c>
      <c r="N29" s="55">
        <f t="shared" si="12"/>
        <v>0</v>
      </c>
      <c r="O29" s="55">
        <f t="shared" si="13"/>
        <v>0</v>
      </c>
    </row>
    <row r="30" spans="1:15" s="9" customFormat="1" ht="25.5" x14ac:dyDescent="0.2">
      <c r="A30" s="61">
        <v>16</v>
      </c>
      <c r="B30" s="122" t="s">
        <v>232</v>
      </c>
      <c r="C30" s="123" t="s">
        <v>73</v>
      </c>
      <c r="D30" s="132">
        <v>11</v>
      </c>
      <c r="E30" s="161"/>
      <c r="F30" s="100"/>
      <c r="G30" s="101">
        <f t="shared" si="7"/>
        <v>0</v>
      </c>
      <c r="H30" s="55"/>
      <c r="I30" s="101"/>
      <c r="J30" s="99">
        <f t="shared" si="8"/>
        <v>0</v>
      </c>
      <c r="K30" s="101">
        <f t="shared" si="9"/>
        <v>0</v>
      </c>
      <c r="L30" s="55">
        <f t="shared" si="10"/>
        <v>0</v>
      </c>
      <c r="M30" s="55">
        <f t="shared" si="11"/>
        <v>0</v>
      </c>
      <c r="N30" s="55">
        <f t="shared" si="12"/>
        <v>0</v>
      </c>
      <c r="O30" s="55">
        <f t="shared" si="13"/>
        <v>0</v>
      </c>
    </row>
    <row r="31" spans="1:15" s="9" customFormat="1" ht="25.5" x14ac:dyDescent="0.2">
      <c r="A31" s="61">
        <v>17</v>
      </c>
      <c r="B31" s="122" t="s">
        <v>233</v>
      </c>
      <c r="C31" s="123" t="s">
        <v>73</v>
      </c>
      <c r="D31" s="132">
        <v>8</v>
      </c>
      <c r="E31" s="161"/>
      <c r="F31" s="100"/>
      <c r="G31" s="101">
        <f t="shared" si="7"/>
        <v>0</v>
      </c>
      <c r="H31" s="55"/>
      <c r="I31" s="101"/>
      <c r="J31" s="99">
        <f t="shared" si="8"/>
        <v>0</v>
      </c>
      <c r="K31" s="101">
        <f t="shared" si="9"/>
        <v>0</v>
      </c>
      <c r="L31" s="55">
        <f t="shared" si="10"/>
        <v>0</v>
      </c>
      <c r="M31" s="55">
        <f t="shared" si="11"/>
        <v>0</v>
      </c>
      <c r="N31" s="55">
        <f t="shared" si="12"/>
        <v>0</v>
      </c>
      <c r="O31" s="55">
        <f t="shared" si="13"/>
        <v>0</v>
      </c>
    </row>
    <row r="32" spans="1:15" s="9" customFormat="1" x14ac:dyDescent="0.2">
      <c r="A32" s="61">
        <v>18</v>
      </c>
      <c r="B32" s="122" t="s">
        <v>234</v>
      </c>
      <c r="C32" s="123" t="s">
        <v>73</v>
      </c>
      <c r="D32" s="132">
        <v>19</v>
      </c>
      <c r="E32" s="161"/>
      <c r="F32" s="100"/>
      <c r="G32" s="101">
        <f t="shared" si="7"/>
        <v>0</v>
      </c>
      <c r="H32" s="55"/>
      <c r="I32" s="101"/>
      <c r="J32" s="99">
        <f t="shared" si="8"/>
        <v>0</v>
      </c>
      <c r="K32" s="101">
        <f t="shared" si="9"/>
        <v>0</v>
      </c>
      <c r="L32" s="55">
        <f t="shared" si="10"/>
        <v>0</v>
      </c>
      <c r="M32" s="55">
        <f t="shared" si="11"/>
        <v>0</v>
      </c>
      <c r="N32" s="55">
        <f t="shared" si="12"/>
        <v>0</v>
      </c>
      <c r="O32" s="55">
        <f t="shared" si="13"/>
        <v>0</v>
      </c>
    </row>
    <row r="33" spans="1:15" s="9" customFormat="1" ht="25.5" x14ac:dyDescent="0.2">
      <c r="A33" s="61">
        <v>19</v>
      </c>
      <c r="B33" s="122" t="s">
        <v>235</v>
      </c>
      <c r="C33" s="123" t="s">
        <v>146</v>
      </c>
      <c r="D33" s="62" t="s">
        <v>207</v>
      </c>
      <c r="E33" s="161"/>
      <c r="F33" s="100"/>
      <c r="G33" s="101">
        <f t="shared" si="7"/>
        <v>0</v>
      </c>
      <c r="H33" s="55"/>
      <c r="I33" s="101"/>
      <c r="J33" s="99">
        <f t="shared" si="8"/>
        <v>0</v>
      </c>
      <c r="K33" s="101">
        <f t="shared" si="9"/>
        <v>0</v>
      </c>
      <c r="L33" s="55">
        <f t="shared" si="10"/>
        <v>0</v>
      </c>
      <c r="M33" s="55">
        <f t="shared" si="11"/>
        <v>0</v>
      </c>
      <c r="N33" s="55">
        <f t="shared" si="12"/>
        <v>0</v>
      </c>
      <c r="O33" s="55">
        <f t="shared" si="13"/>
        <v>0</v>
      </c>
    </row>
    <row r="34" spans="1:15" s="9" customFormat="1" x14ac:dyDescent="0.2">
      <c r="A34" s="61"/>
      <c r="B34" s="125" t="s">
        <v>236</v>
      </c>
      <c r="C34" s="123"/>
      <c r="D34" s="62"/>
      <c r="E34" s="96"/>
      <c r="F34" s="55"/>
      <c r="G34" s="98"/>
      <c r="H34" s="98"/>
      <c r="I34" s="98"/>
      <c r="J34" s="98"/>
      <c r="K34" s="101"/>
      <c r="L34" s="55"/>
      <c r="M34" s="55"/>
      <c r="N34" s="55"/>
      <c r="O34" s="55"/>
    </row>
    <row r="35" spans="1:15" s="9" customFormat="1" x14ac:dyDescent="0.2">
      <c r="A35" s="61"/>
      <c r="B35" s="125" t="s">
        <v>206</v>
      </c>
      <c r="C35" s="123"/>
      <c r="D35" s="62"/>
      <c r="E35" s="96"/>
      <c r="F35" s="55"/>
      <c r="G35" s="98"/>
      <c r="H35" s="98"/>
      <c r="I35" s="98"/>
      <c r="J35" s="98"/>
      <c r="K35" s="101"/>
      <c r="L35" s="55"/>
      <c r="M35" s="55"/>
      <c r="N35" s="55"/>
      <c r="O35" s="55"/>
    </row>
    <row r="36" spans="1:15" s="9" customFormat="1" x14ac:dyDescent="0.2">
      <c r="A36" s="61">
        <v>20</v>
      </c>
      <c r="B36" s="122" t="s">
        <v>237</v>
      </c>
      <c r="C36" s="123" t="s">
        <v>73</v>
      </c>
      <c r="D36" s="132">
        <v>19</v>
      </c>
      <c r="E36" s="161"/>
      <c r="F36" s="100"/>
      <c r="G36" s="101">
        <f>ROUND(E36*F36,2)</f>
        <v>0</v>
      </c>
      <c r="H36" s="55"/>
      <c r="I36" s="101"/>
      <c r="J36" s="99">
        <f>SUM(G36:I36)</f>
        <v>0</v>
      </c>
      <c r="K36" s="101">
        <f>ROUND(D36*E36,2)</f>
        <v>0</v>
      </c>
      <c r="L36" s="55">
        <f>ROUND(D36*G36,2)</f>
        <v>0</v>
      </c>
      <c r="M36" s="55">
        <f>ROUND(D36*H36,2)</f>
        <v>0</v>
      </c>
      <c r="N36" s="55">
        <f>ROUND(I36*D36,2)</f>
        <v>0</v>
      </c>
      <c r="O36" s="55">
        <f>SUM(L36:N36)</f>
        <v>0</v>
      </c>
    </row>
    <row r="37" spans="1:15" s="9" customFormat="1" x14ac:dyDescent="0.2">
      <c r="A37" s="61">
        <v>21</v>
      </c>
      <c r="B37" s="122" t="s">
        <v>238</v>
      </c>
      <c r="C37" s="123" t="s">
        <v>73</v>
      </c>
      <c r="D37" s="132">
        <v>19</v>
      </c>
      <c r="E37" s="161"/>
      <c r="F37" s="100"/>
      <c r="G37" s="101">
        <f>ROUND(E37*F37,2)</f>
        <v>0</v>
      </c>
      <c r="H37" s="55"/>
      <c r="I37" s="101"/>
      <c r="J37" s="99">
        <f>SUM(G37:I37)</f>
        <v>0</v>
      </c>
      <c r="K37" s="101">
        <f>ROUND(D37*E37,2)</f>
        <v>0</v>
      </c>
      <c r="L37" s="55">
        <f>ROUND(D37*G37,2)</f>
        <v>0</v>
      </c>
      <c r="M37" s="55">
        <f>ROUND(D37*H37,2)</f>
        <v>0</v>
      </c>
      <c r="N37" s="55">
        <f>ROUND(I37*D37,2)</f>
        <v>0</v>
      </c>
      <c r="O37" s="55">
        <f>SUM(L37:N37)</f>
        <v>0</v>
      </c>
    </row>
    <row r="38" spans="1:15" s="9" customFormat="1" x14ac:dyDescent="0.2">
      <c r="A38" s="61">
        <v>22</v>
      </c>
      <c r="B38" s="122" t="s">
        <v>239</v>
      </c>
      <c r="C38" s="123" t="s">
        <v>281</v>
      </c>
      <c r="D38" s="62">
        <v>1</v>
      </c>
      <c r="E38" s="161"/>
      <c r="F38" s="100"/>
      <c r="G38" s="101">
        <f>ROUND(E38*F38,2)</f>
        <v>0</v>
      </c>
      <c r="H38" s="55"/>
      <c r="I38" s="101"/>
      <c r="J38" s="99">
        <f>SUM(G38:I38)</f>
        <v>0</v>
      </c>
      <c r="K38" s="101">
        <f>ROUND(D38*E38,2)</f>
        <v>0</v>
      </c>
      <c r="L38" s="55">
        <f>ROUND(D38*G38,2)</f>
        <v>0</v>
      </c>
      <c r="M38" s="55">
        <f>ROUND(D38*H38,2)</f>
        <v>0</v>
      </c>
      <c r="N38" s="55">
        <f>ROUND(I38*D38,2)</f>
        <v>0</v>
      </c>
      <c r="O38" s="55">
        <f>SUM(L38:N38)</f>
        <v>0</v>
      </c>
    </row>
    <row r="39" spans="1:15" s="9" customFormat="1" ht="38.25" x14ac:dyDescent="0.2">
      <c r="A39" s="61">
        <v>23</v>
      </c>
      <c r="B39" s="122" t="s">
        <v>240</v>
      </c>
      <c r="C39" s="123" t="s">
        <v>281</v>
      </c>
      <c r="D39" s="62">
        <v>1</v>
      </c>
      <c r="E39" s="161"/>
      <c r="F39" s="100"/>
      <c r="G39" s="101">
        <f>ROUND(E39*F39,2)</f>
        <v>0</v>
      </c>
      <c r="H39" s="55"/>
      <c r="I39" s="101"/>
      <c r="J39" s="99">
        <f>SUM(G39:I39)</f>
        <v>0</v>
      </c>
      <c r="K39" s="101">
        <f>ROUND(D39*E39,2)</f>
        <v>0</v>
      </c>
      <c r="L39" s="55">
        <f>ROUND(D39*G39,2)</f>
        <v>0</v>
      </c>
      <c r="M39" s="55">
        <f>ROUND(D39*H39,2)</f>
        <v>0</v>
      </c>
      <c r="N39" s="55">
        <f>ROUND(I39*D39,2)</f>
        <v>0</v>
      </c>
      <c r="O39" s="55">
        <f>SUM(L39:N39)</f>
        <v>0</v>
      </c>
    </row>
    <row r="40" spans="1:15" s="37" customFormat="1" x14ac:dyDescent="0.2">
      <c r="A40" s="38"/>
      <c r="B40" s="23"/>
      <c r="C40" s="39"/>
      <c r="D40" s="38"/>
      <c r="E40" s="40"/>
      <c r="F40" s="41"/>
      <c r="G40" s="42"/>
      <c r="H40" s="42"/>
      <c r="I40" s="43"/>
      <c r="J40" s="42"/>
      <c r="K40" s="43"/>
      <c r="L40" s="42"/>
      <c r="M40" s="43"/>
      <c r="N40" s="42"/>
      <c r="O40" s="56"/>
    </row>
    <row r="41" spans="1:15" x14ac:dyDescent="0.2">
      <c r="J41" s="14" t="s">
        <v>42</v>
      </c>
      <c r="K41" s="44">
        <f>SUM(K13:K40)</f>
        <v>0</v>
      </c>
      <c r="L41" s="44">
        <f>SUM(L13:L40)</f>
        <v>0</v>
      </c>
      <c r="M41" s="44">
        <f>SUM(M13:M40)</f>
        <v>0</v>
      </c>
      <c r="N41" s="44">
        <f>SUM(N13:N40)</f>
        <v>0</v>
      </c>
      <c r="O41" s="45">
        <f>SUM(O13:O40)</f>
        <v>0</v>
      </c>
    </row>
    <row r="42" spans="1:15" x14ac:dyDescent="0.2">
      <c r="J42" s="14"/>
      <c r="K42" s="57"/>
      <c r="L42" s="57"/>
      <c r="M42" s="57"/>
      <c r="N42" s="57"/>
      <c r="O42" s="58"/>
    </row>
    <row r="43" spans="1:15" x14ac:dyDescent="0.2">
      <c r="B43" s="165" t="s">
        <v>20</v>
      </c>
      <c r="C43" s="172"/>
      <c r="D43" s="191"/>
      <c r="E43" s="191"/>
      <c r="F43" s="191"/>
    </row>
    <row r="44" spans="1:15" x14ac:dyDescent="0.2">
      <c r="B44" s="165"/>
      <c r="C44" s="106"/>
      <c r="D44" s="165"/>
      <c r="E44" s="46"/>
    </row>
    <row r="45" spans="1:15" x14ac:dyDescent="0.2">
      <c r="B45" s="173"/>
      <c r="C45" s="173"/>
      <c r="D45" s="173"/>
      <c r="E45" s="46"/>
    </row>
    <row r="46" spans="1:15" x14ac:dyDescent="0.2">
      <c r="B46" s="165"/>
      <c r="C46" s="165"/>
      <c r="D46" s="165"/>
      <c r="E46" s="46"/>
    </row>
    <row r="47" spans="1:15" x14ac:dyDescent="0.2">
      <c r="B47" s="166" t="s">
        <v>41</v>
      </c>
      <c r="C47" s="174"/>
      <c r="D47" s="175"/>
      <c r="E47" s="191"/>
      <c r="F47" s="191"/>
    </row>
    <row r="48" spans="1:15" x14ac:dyDescent="0.2">
      <c r="B48" s="165"/>
      <c r="C48" s="109"/>
      <c r="D48" s="105"/>
    </row>
  </sheetData>
  <mergeCells count="10">
    <mergeCell ref="A10:A11"/>
    <mergeCell ref="B10:B11"/>
    <mergeCell ref="C10:C11"/>
    <mergeCell ref="D10:D11"/>
    <mergeCell ref="E10:J10"/>
    <mergeCell ref="C43:F43"/>
    <mergeCell ref="B45:D45"/>
    <mergeCell ref="C47:F47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2" manualBreakCount="2">
    <brk id="20" max="14" man="1"/>
    <brk id="3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40"/>
  <sheetViews>
    <sheetView view="pageBreakPreview" zoomScaleNormal="100" zoomScaleSheetLayoutView="100" workbookViewId="0">
      <selection activeCell="G1" sqref="G1"/>
    </sheetView>
  </sheetViews>
  <sheetFormatPr defaultColWidth="9.140625" defaultRowHeight="12.75" x14ac:dyDescent="0.2"/>
  <cols>
    <col min="1" max="1" width="10.28515625" style="3" customWidth="1"/>
    <col min="2" max="2" width="10" style="3" customWidth="1"/>
    <col min="3" max="3" width="25.85546875" style="1" customWidth="1"/>
    <col min="4" max="4" width="17.7109375" style="2" customWidth="1"/>
    <col min="5" max="5" width="17.7109375" style="3" customWidth="1"/>
    <col min="6" max="6" width="17.7109375" style="4" customWidth="1"/>
    <col min="7" max="8" width="17.7109375" style="5" customWidth="1"/>
    <col min="9" max="9" width="9.140625" style="6"/>
    <col min="10" max="10" width="15.85546875" style="6" customWidth="1"/>
    <col min="11" max="16384" width="9.140625" style="6"/>
  </cols>
  <sheetData>
    <row r="1" spans="1:10" ht="25.5" customHeight="1" x14ac:dyDescent="0.2">
      <c r="A1" s="105"/>
      <c r="B1" s="105"/>
      <c r="C1" s="106"/>
      <c r="D1" s="186" t="s">
        <v>45</v>
      </c>
      <c r="E1" s="186"/>
      <c r="F1" s="107"/>
      <c r="G1" s="199" t="s">
        <v>289</v>
      </c>
      <c r="H1" s="108"/>
    </row>
    <row r="2" spans="1:10" x14ac:dyDescent="0.2">
      <c r="A2" s="105"/>
      <c r="B2" s="105"/>
      <c r="C2" s="106"/>
      <c r="D2" s="109"/>
      <c r="E2" s="105"/>
      <c r="F2" s="107"/>
      <c r="G2" s="108"/>
      <c r="H2" s="108"/>
    </row>
    <row r="3" spans="1:10" ht="14.25" x14ac:dyDescent="0.2">
      <c r="A3" s="112" t="s">
        <v>1</v>
      </c>
      <c r="B3" s="112"/>
      <c r="C3" s="106"/>
      <c r="D3" s="113" t="s">
        <v>47</v>
      </c>
      <c r="E3" s="105"/>
      <c r="F3" s="107"/>
      <c r="G3" s="108"/>
      <c r="H3" s="108"/>
    </row>
    <row r="4" spans="1:10" ht="45.75" customHeight="1" x14ac:dyDescent="0.2">
      <c r="A4" s="112" t="s">
        <v>2</v>
      </c>
      <c r="B4" s="112"/>
      <c r="C4" s="106"/>
      <c r="D4" s="186" t="s">
        <v>282</v>
      </c>
      <c r="E4" s="186"/>
      <c r="F4" s="186"/>
      <c r="G4" s="186"/>
      <c r="H4" s="186"/>
    </row>
    <row r="5" spans="1:10" ht="17.25" customHeight="1" x14ac:dyDescent="0.2">
      <c r="A5" s="112" t="s">
        <v>3</v>
      </c>
      <c r="B5" s="112"/>
      <c r="C5" s="106"/>
      <c r="D5" s="186" t="s">
        <v>283</v>
      </c>
      <c r="E5" s="186"/>
      <c r="F5" s="186"/>
      <c r="G5" s="186"/>
      <c r="H5" s="186"/>
    </row>
    <row r="6" spans="1:10" ht="14.25" x14ac:dyDescent="0.2">
      <c r="A6" s="112" t="s">
        <v>4</v>
      </c>
      <c r="B6" s="112"/>
      <c r="C6" s="106"/>
      <c r="D6" s="103"/>
      <c r="E6" s="105"/>
      <c r="F6" s="107"/>
      <c r="G6" s="114"/>
      <c r="H6" s="108"/>
    </row>
    <row r="7" spans="1:10" ht="14.25" x14ac:dyDescent="0.2">
      <c r="A7" s="112" t="s">
        <v>26</v>
      </c>
      <c r="B7" s="112"/>
      <c r="C7" s="106"/>
      <c r="D7" s="115">
        <f>D29</f>
        <v>0</v>
      </c>
      <c r="E7" s="105"/>
      <c r="F7" s="107"/>
      <c r="G7" s="108"/>
      <c r="H7" s="108"/>
    </row>
    <row r="8" spans="1:10" ht="14.25" x14ac:dyDescent="0.2">
      <c r="A8" s="112" t="s">
        <v>12</v>
      </c>
      <c r="B8" s="112"/>
      <c r="C8" s="106"/>
      <c r="D8" s="115">
        <f>H25</f>
        <v>0</v>
      </c>
      <c r="E8" s="105"/>
      <c r="F8" s="107"/>
      <c r="G8" s="108"/>
      <c r="H8" s="108"/>
    </row>
    <row r="9" spans="1:10" ht="14.25" x14ac:dyDescent="0.2">
      <c r="A9" s="170" t="s">
        <v>286</v>
      </c>
      <c r="B9" s="112"/>
      <c r="C9" s="106"/>
      <c r="D9" s="115"/>
      <c r="E9" s="105"/>
      <c r="F9" s="107"/>
      <c r="G9" s="108"/>
      <c r="H9" s="108"/>
    </row>
    <row r="10" spans="1:10" ht="31.9" customHeight="1" x14ac:dyDescent="0.2">
      <c r="A10" s="112" t="s">
        <v>287</v>
      </c>
      <c r="B10" s="112"/>
      <c r="C10" s="190" t="s">
        <v>288</v>
      </c>
      <c r="D10" s="190"/>
      <c r="E10" s="105"/>
      <c r="F10" s="107"/>
      <c r="G10" s="108"/>
      <c r="H10" s="108"/>
    </row>
    <row r="11" spans="1:10" x14ac:dyDescent="0.2">
      <c r="A11" s="105"/>
      <c r="B11" s="105"/>
      <c r="C11" s="106"/>
      <c r="D11" s="109"/>
      <c r="E11" s="105"/>
      <c r="F11" s="107"/>
      <c r="G11" s="108"/>
      <c r="H11" s="108"/>
    </row>
    <row r="12" spans="1:10" ht="20.25" customHeight="1" x14ac:dyDescent="0.2">
      <c r="A12" s="177" t="s">
        <v>5</v>
      </c>
      <c r="B12" s="179" t="s">
        <v>13</v>
      </c>
      <c r="C12" s="181" t="s">
        <v>40</v>
      </c>
      <c r="D12" s="183" t="s">
        <v>27</v>
      </c>
      <c r="E12" s="189" t="s">
        <v>14</v>
      </c>
      <c r="F12" s="189"/>
      <c r="G12" s="189"/>
      <c r="H12" s="187" t="s">
        <v>10</v>
      </c>
      <c r="I12" s="9"/>
    </row>
    <row r="13" spans="1:10" ht="78.75" customHeight="1" x14ac:dyDescent="0.2">
      <c r="A13" s="178"/>
      <c r="B13" s="180"/>
      <c r="C13" s="182"/>
      <c r="D13" s="184"/>
      <c r="E13" s="79" t="s">
        <v>28</v>
      </c>
      <c r="F13" s="79" t="s">
        <v>38</v>
      </c>
      <c r="G13" s="79" t="s">
        <v>29</v>
      </c>
      <c r="H13" s="188"/>
    </row>
    <row r="14" spans="1:10" x14ac:dyDescent="0.2">
      <c r="A14" s="26"/>
      <c r="B14" s="25"/>
      <c r="C14" s="64"/>
      <c r="D14" s="28"/>
      <c r="E14" s="24"/>
      <c r="F14" s="29"/>
      <c r="G14" s="30"/>
      <c r="H14" s="31"/>
    </row>
    <row r="15" spans="1:10" s="9" customFormat="1" ht="25.5" x14ac:dyDescent="0.2">
      <c r="A15" s="88">
        <v>1</v>
      </c>
      <c r="B15" s="89" t="s">
        <v>36</v>
      </c>
      <c r="C15" s="90" t="s">
        <v>52</v>
      </c>
      <c r="D15" s="91">
        <f>U1_KĀRKLU!O51</f>
        <v>0</v>
      </c>
      <c r="E15" s="92">
        <f>U1_KĀRKLU!L51</f>
        <v>0</v>
      </c>
      <c r="F15" s="93">
        <f>U1_KĀRKLU!M51</f>
        <v>0</v>
      </c>
      <c r="G15" s="92">
        <f>U1_KĀRKLU!N51</f>
        <v>0</v>
      </c>
      <c r="H15" s="94">
        <f>U1_KĀRKLU!K51</f>
        <v>0</v>
      </c>
      <c r="I15" s="95"/>
      <c r="J15" s="95"/>
    </row>
    <row r="16" spans="1:10" s="9" customFormat="1" ht="25.5" x14ac:dyDescent="0.2">
      <c r="A16" s="116">
        <v>2</v>
      </c>
      <c r="B16" s="89" t="s">
        <v>56</v>
      </c>
      <c r="C16" s="90" t="s">
        <v>51</v>
      </c>
      <c r="D16" s="118">
        <f>U1_GRĀVJU!O59</f>
        <v>0</v>
      </c>
      <c r="E16" s="119">
        <f>U1_GRĀVJU!L59</f>
        <v>0</v>
      </c>
      <c r="F16" s="120">
        <f>U1_GRĀVJU!M59</f>
        <v>0</v>
      </c>
      <c r="G16" s="119">
        <f>U1_GRĀVJU!N59</f>
        <v>0</v>
      </c>
      <c r="H16" s="121">
        <f>U1_GRĀVJU!K59</f>
        <v>0</v>
      </c>
      <c r="I16" s="95"/>
      <c r="J16" s="95"/>
    </row>
    <row r="17" spans="1:10" s="9" customFormat="1" ht="25.5" x14ac:dyDescent="0.2">
      <c r="A17" s="88">
        <v>3</v>
      </c>
      <c r="B17" s="89" t="s">
        <v>57</v>
      </c>
      <c r="C17" s="90" t="s">
        <v>50</v>
      </c>
      <c r="D17" s="118">
        <f>U1_SASKAŅU!O38</f>
        <v>0</v>
      </c>
      <c r="E17" s="119">
        <f>U1_SASKAŅU!L38</f>
        <v>0</v>
      </c>
      <c r="F17" s="120">
        <f>U1_SASKAŅU!M38</f>
        <v>0</v>
      </c>
      <c r="G17" s="119">
        <f>U1_SASKAŅU!N38</f>
        <v>0</v>
      </c>
      <c r="H17" s="121">
        <f>U1_SASKAŅU!K38</f>
        <v>0</v>
      </c>
      <c r="I17" s="95"/>
      <c r="J17" s="95"/>
    </row>
    <row r="18" spans="1:10" s="9" customFormat="1" ht="25.5" x14ac:dyDescent="0.2">
      <c r="A18" s="116">
        <v>4</v>
      </c>
      <c r="B18" s="89" t="s">
        <v>58</v>
      </c>
      <c r="C18" s="117" t="s">
        <v>49</v>
      </c>
      <c r="D18" s="118">
        <f>K1_KĀRKLU!O41</f>
        <v>0</v>
      </c>
      <c r="E18" s="119">
        <f>K1_KĀRKLU!L41</f>
        <v>0</v>
      </c>
      <c r="F18" s="120">
        <f>K1_KĀRKLU!M41</f>
        <v>0</v>
      </c>
      <c r="G18" s="119">
        <f>K1_KĀRKLU!N41</f>
        <v>0</v>
      </c>
      <c r="H18" s="121">
        <f>K1_KĀRKLU!K41</f>
        <v>0</v>
      </c>
      <c r="I18" s="95"/>
      <c r="J18" s="95"/>
    </row>
    <row r="19" spans="1:10" s="9" customFormat="1" ht="51" x14ac:dyDescent="0.2">
      <c r="A19" s="88">
        <v>5</v>
      </c>
      <c r="B19" s="89" t="s">
        <v>59</v>
      </c>
      <c r="C19" s="117" t="s">
        <v>48</v>
      </c>
      <c r="D19" s="118">
        <f>K1S_KĀRKLU!O44</f>
        <v>0</v>
      </c>
      <c r="E19" s="119">
        <f>K1S_KĀRKLU!L44</f>
        <v>0</v>
      </c>
      <c r="F19" s="120">
        <f>K1S_KĀRKLU!M44</f>
        <v>0</v>
      </c>
      <c r="G19" s="119">
        <f>K1S_KĀRKLU!N44</f>
        <v>0</v>
      </c>
      <c r="H19" s="121">
        <f>K1S_KĀRKLU!K44</f>
        <v>0</v>
      </c>
      <c r="I19" s="95"/>
      <c r="J19" s="95"/>
    </row>
    <row r="20" spans="1:10" s="9" customFormat="1" ht="25.5" x14ac:dyDescent="0.2">
      <c r="A20" s="116">
        <v>6</v>
      </c>
      <c r="B20" s="89" t="s">
        <v>60</v>
      </c>
      <c r="C20" s="117" t="s">
        <v>53</v>
      </c>
      <c r="D20" s="118">
        <f>K1_GRĀVJU!O53</f>
        <v>0</v>
      </c>
      <c r="E20" s="119">
        <f>K1_GRĀVJU!L53</f>
        <v>0</v>
      </c>
      <c r="F20" s="120">
        <f>K1_GRĀVJU!M53</f>
        <v>0</v>
      </c>
      <c r="G20" s="119">
        <f>K1_GRĀVJU!N53</f>
        <v>0</v>
      </c>
      <c r="H20" s="121">
        <f>K1_GRĀVJU!K53</f>
        <v>0</v>
      </c>
      <c r="I20" s="95"/>
      <c r="J20" s="95"/>
    </row>
    <row r="21" spans="1:10" s="9" customFormat="1" ht="25.5" x14ac:dyDescent="0.2">
      <c r="A21" s="88">
        <v>7</v>
      </c>
      <c r="B21" s="89" t="s">
        <v>61</v>
      </c>
      <c r="C21" s="117" t="s">
        <v>54</v>
      </c>
      <c r="D21" s="118">
        <f>K1_SASKAŅU!O32</f>
        <v>0</v>
      </c>
      <c r="E21" s="119">
        <f>K1_SASKAŅU!L32</f>
        <v>0</v>
      </c>
      <c r="F21" s="120">
        <f>K1_SASKAŅU!M32</f>
        <v>0</v>
      </c>
      <c r="G21" s="119">
        <f>K1_SASKAŅU!N32</f>
        <v>0</v>
      </c>
      <c r="H21" s="121">
        <f>K1_SASKAŅU!K32</f>
        <v>0</v>
      </c>
      <c r="I21" s="95"/>
      <c r="J21" s="95"/>
    </row>
    <row r="22" spans="1:10" s="9" customFormat="1" x14ac:dyDescent="0.2">
      <c r="A22" s="116">
        <v>8</v>
      </c>
      <c r="B22" s="89" t="s">
        <v>62</v>
      </c>
      <c r="C22" s="117" t="s">
        <v>55</v>
      </c>
      <c r="D22" s="118">
        <f>'SEG1'!O62</f>
        <v>0</v>
      </c>
      <c r="E22" s="119">
        <f>'SEG1'!L62</f>
        <v>0</v>
      </c>
      <c r="F22" s="120">
        <f>'SEG1'!M62</f>
        <v>0</v>
      </c>
      <c r="G22" s="119">
        <f>'SEG1'!N62</f>
        <v>0</v>
      </c>
      <c r="H22" s="121">
        <f>'SEG1'!K62</f>
        <v>0</v>
      </c>
      <c r="I22" s="95"/>
      <c r="J22" s="95"/>
    </row>
    <row r="23" spans="1:10" s="9" customFormat="1" x14ac:dyDescent="0.2">
      <c r="A23" s="116">
        <v>9</v>
      </c>
      <c r="B23" s="89" t="s">
        <v>63</v>
      </c>
      <c r="C23" s="117" t="s">
        <v>64</v>
      </c>
      <c r="D23" s="118">
        <f>ELT!O41</f>
        <v>0</v>
      </c>
      <c r="E23" s="119">
        <f>ELT!L41</f>
        <v>0</v>
      </c>
      <c r="F23" s="120">
        <f>ELT!M41</f>
        <v>0</v>
      </c>
      <c r="G23" s="119">
        <f>ELT!N41</f>
        <v>0</v>
      </c>
      <c r="H23" s="121">
        <f>ELT!K41</f>
        <v>0</v>
      </c>
      <c r="I23" s="95"/>
      <c r="J23" s="95"/>
    </row>
    <row r="24" spans="1:10" x14ac:dyDescent="0.2">
      <c r="A24" s="18"/>
      <c r="B24" s="19"/>
      <c r="C24" s="27"/>
      <c r="D24" s="68"/>
      <c r="E24" s="69"/>
      <c r="F24" s="70"/>
      <c r="G24" s="69"/>
      <c r="H24" s="71"/>
      <c r="I24" s="67"/>
      <c r="J24" s="67"/>
    </row>
    <row r="25" spans="1:10" s="86" customFormat="1" x14ac:dyDescent="0.2">
      <c r="A25" s="80"/>
      <c r="B25" s="80"/>
      <c r="C25" s="81" t="s">
        <v>15</v>
      </c>
      <c r="D25" s="82">
        <f>SUM(D15:D24)</f>
        <v>0</v>
      </c>
      <c r="E25" s="83">
        <f>SUM(E15:E24)</f>
        <v>0</v>
      </c>
      <c r="F25" s="83">
        <f>SUM(F15:F24)</f>
        <v>0</v>
      </c>
      <c r="G25" s="83">
        <f>SUM(G15:G24)</f>
        <v>0</v>
      </c>
      <c r="H25" s="84">
        <f>SUM(H15:H24)</f>
        <v>0</v>
      </c>
      <c r="I25" s="85"/>
      <c r="J25" s="85"/>
    </row>
    <row r="26" spans="1:10" x14ac:dyDescent="0.2">
      <c r="C26" s="21" t="s">
        <v>43</v>
      </c>
      <c r="D26" s="72">
        <f>ROUND(D25*15%,2)</f>
        <v>0</v>
      </c>
      <c r="E26" s="73"/>
      <c r="F26" s="74"/>
      <c r="G26" s="74"/>
      <c r="H26" s="74"/>
      <c r="I26" s="67"/>
      <c r="J26" s="67"/>
    </row>
    <row r="27" spans="1:10" x14ac:dyDescent="0.2">
      <c r="C27" s="66" t="s">
        <v>22</v>
      </c>
      <c r="D27" s="72">
        <f>ROUND(D26*1%,2)</f>
        <v>0</v>
      </c>
      <c r="E27" s="73"/>
      <c r="F27" s="74"/>
      <c r="G27" s="74"/>
      <c r="H27" s="74"/>
      <c r="I27" s="67"/>
      <c r="J27" s="67"/>
    </row>
    <row r="28" spans="1:10" x14ac:dyDescent="0.2">
      <c r="C28" s="21" t="s">
        <v>21</v>
      </c>
      <c r="D28" s="72">
        <f>ROUND(D25*5%,2)</f>
        <v>0</v>
      </c>
      <c r="E28" s="73"/>
      <c r="F28" s="74"/>
      <c r="G28" s="74"/>
      <c r="H28" s="74"/>
      <c r="I28" s="67"/>
      <c r="J28" s="67"/>
    </row>
    <row r="29" spans="1:10" x14ac:dyDescent="0.2">
      <c r="C29" s="23" t="s">
        <v>16</v>
      </c>
      <c r="D29" s="87">
        <f>D25+D26+D28</f>
        <v>0</v>
      </c>
      <c r="E29" s="73"/>
      <c r="F29" s="74"/>
      <c r="G29" s="74"/>
      <c r="H29" s="74"/>
      <c r="I29" s="67"/>
      <c r="J29" s="67"/>
    </row>
    <row r="30" spans="1:10" ht="38.25" x14ac:dyDescent="0.2">
      <c r="C30" s="78" t="s">
        <v>24</v>
      </c>
      <c r="D30" s="104">
        <f>D29*5%</f>
        <v>0</v>
      </c>
    </row>
    <row r="31" spans="1:10" x14ac:dyDescent="0.2">
      <c r="C31" s="23" t="s">
        <v>16</v>
      </c>
      <c r="D31" s="87">
        <f>SUM(D29:D30)</f>
        <v>0</v>
      </c>
      <c r="E31" s="73"/>
      <c r="F31" s="74"/>
      <c r="G31" s="74"/>
      <c r="H31" s="74"/>
      <c r="I31" s="67"/>
      <c r="J31" s="67"/>
    </row>
    <row r="33" spans="1:7" x14ac:dyDescent="0.2">
      <c r="A33" s="46"/>
    </row>
    <row r="35" spans="1:7" x14ac:dyDescent="0.2">
      <c r="C35" s="165" t="s">
        <v>20</v>
      </c>
      <c r="D35" s="172"/>
      <c r="E35" s="172"/>
      <c r="F35" s="46"/>
      <c r="G35" s="4"/>
    </row>
    <row r="36" spans="1:7" x14ac:dyDescent="0.2">
      <c r="C36" s="165"/>
      <c r="D36" s="106"/>
      <c r="E36" s="165"/>
      <c r="F36" s="46"/>
      <c r="G36" s="4"/>
    </row>
    <row r="37" spans="1:7" x14ac:dyDescent="0.2">
      <c r="C37" s="173"/>
      <c r="D37" s="173"/>
      <c r="E37" s="173"/>
      <c r="F37" s="46"/>
      <c r="G37" s="4"/>
    </row>
    <row r="38" spans="1:7" x14ac:dyDescent="0.2">
      <c r="C38" s="165"/>
      <c r="D38" s="165"/>
      <c r="E38" s="165"/>
      <c r="F38" s="46"/>
      <c r="G38" s="4"/>
    </row>
    <row r="39" spans="1:7" x14ac:dyDescent="0.2">
      <c r="C39" s="166" t="s">
        <v>41</v>
      </c>
      <c r="D39" s="174"/>
      <c r="E39" s="175"/>
      <c r="F39" s="46"/>
      <c r="G39" s="4"/>
    </row>
    <row r="40" spans="1:7" x14ac:dyDescent="0.2">
      <c r="C40" s="165"/>
      <c r="D40" s="109"/>
      <c r="E40" s="105"/>
      <c r="F40" s="46"/>
      <c r="G40" s="4"/>
    </row>
  </sheetData>
  <mergeCells count="13">
    <mergeCell ref="A12:A13"/>
    <mergeCell ref="D12:D13"/>
    <mergeCell ref="C12:C13"/>
    <mergeCell ref="B12:B13"/>
    <mergeCell ref="D5:H5"/>
    <mergeCell ref="D35:E35"/>
    <mergeCell ref="C37:E37"/>
    <mergeCell ref="D39:E39"/>
    <mergeCell ref="D1:E1"/>
    <mergeCell ref="H12:H13"/>
    <mergeCell ref="E12:G12"/>
    <mergeCell ref="D4:H4"/>
    <mergeCell ref="C10:D10"/>
  </mergeCells>
  <phoneticPr fontId="2" type="noConversion"/>
  <pageMargins left="0.74803149606299213" right="0.74803149606299213" top="0.86614173228346458" bottom="0.98425196850393704" header="0.51181102362204722" footer="0.51181102362204722"/>
  <pageSetup paperSize="9" scale="98" orientation="landscape" horizontalDpi="4294967292" verticalDpi="360" r:id="rId1"/>
  <headerFooter alignWithMargins="0">
    <oddFooter>&amp;C&amp;8&amp;P</oddFooter>
  </headerFooter>
  <rowBreaks count="1" manualBreakCount="1">
    <brk id="1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58"/>
  <sheetViews>
    <sheetView view="pageBreakPreview" zoomScaleNormal="100" zoomScaleSheetLayoutView="100" workbookViewId="0">
      <selection activeCell="A7" sqref="A7:D8"/>
    </sheetView>
  </sheetViews>
  <sheetFormatPr defaultColWidth="9.140625" defaultRowHeight="12.75" x14ac:dyDescent="0.2"/>
  <cols>
    <col min="1" max="1" width="5.7109375" style="3" customWidth="1"/>
    <col min="2" max="2" width="36.425781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46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KOPS1!C15</f>
        <v>ŪDENSAPGĀDE U1 KĀRKLU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4.2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0" t="s">
        <v>286</v>
      </c>
      <c r="B7" s="112"/>
      <c r="C7" s="106"/>
      <c r="D7" s="115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34.15" customHeight="1" x14ac:dyDescent="0.2">
      <c r="A8" s="112" t="s">
        <v>287</v>
      </c>
      <c r="B8" s="190" t="s">
        <v>288</v>
      </c>
      <c r="C8" s="190"/>
      <c r="D8" s="190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O51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61"/>
      <c r="B13" s="125" t="s">
        <v>65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x14ac:dyDescent="0.2">
      <c r="A14" s="61"/>
      <c r="B14" s="125" t="s">
        <v>66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38.25" x14ac:dyDescent="0.2">
      <c r="A16" s="61">
        <v>1</v>
      </c>
      <c r="B16" s="22" t="s">
        <v>68</v>
      </c>
      <c r="C16" s="97" t="s">
        <v>69</v>
      </c>
      <c r="D16" s="96">
        <v>5</v>
      </c>
      <c r="E16" s="162"/>
      <c r="F16" s="100"/>
      <c r="G16" s="163">
        <f t="shared" ref="G16" si="0">ROUND(E16*F16,2)</f>
        <v>0</v>
      </c>
      <c r="H16" s="163"/>
      <c r="I16" s="164"/>
      <c r="J16" s="163">
        <f t="shared" ref="J16" si="1">SUM(G16:I16)</f>
        <v>0</v>
      </c>
      <c r="K16" s="163">
        <f t="shared" ref="K16" si="2">ROUND(D16*E16,2)</f>
        <v>0</v>
      </c>
      <c r="L16" s="163">
        <f t="shared" ref="L16" si="3">ROUND(D16*G16,2)</f>
        <v>0</v>
      </c>
      <c r="M16" s="163">
        <f t="shared" ref="M16" si="4">ROUND(D16*H16,2)</f>
        <v>0</v>
      </c>
      <c r="N16" s="163">
        <f t="shared" ref="N16" si="5">ROUND(I16*D16,2)</f>
        <v>0</v>
      </c>
      <c r="O16" s="163">
        <f t="shared" ref="O16" si="6">SUM(L16:N16)</f>
        <v>0</v>
      </c>
    </row>
    <row r="17" spans="1:15" ht="38.25" x14ac:dyDescent="0.2">
      <c r="A17" s="61">
        <v>2</v>
      </c>
      <c r="B17" s="22" t="s">
        <v>70</v>
      </c>
      <c r="C17" s="97" t="s">
        <v>69</v>
      </c>
      <c r="D17" s="96">
        <v>5</v>
      </c>
      <c r="E17" s="161"/>
      <c r="F17" s="100"/>
      <c r="G17" s="101">
        <f t="shared" ref="G17:G26" si="7">ROUND(E17*F17,2)</f>
        <v>0</v>
      </c>
      <c r="H17" s="55"/>
      <c r="I17" s="101"/>
      <c r="J17" s="99">
        <f t="shared" ref="J17:J26" si="8">SUM(G17:I17)</f>
        <v>0</v>
      </c>
      <c r="K17" s="101">
        <f t="shared" ref="K17:K26" si="9">ROUND(D17*E17,2)</f>
        <v>0</v>
      </c>
      <c r="L17" s="55">
        <f t="shared" ref="L17:L26" si="10">ROUND(D17*G17,2)</f>
        <v>0</v>
      </c>
      <c r="M17" s="55">
        <f t="shared" ref="M17:M26" si="11">ROUND(D17*H17,2)</f>
        <v>0</v>
      </c>
      <c r="N17" s="55">
        <f t="shared" ref="N17:N26" si="12">ROUND(I17*D17,2)</f>
        <v>0</v>
      </c>
      <c r="O17" s="55">
        <f t="shared" ref="O17:O26" si="13">SUM(L17:N17)</f>
        <v>0</v>
      </c>
    </row>
    <row r="18" spans="1:15" ht="25.5" x14ac:dyDescent="0.2">
      <c r="A18" s="61">
        <v>3</v>
      </c>
      <c r="B18" s="130" t="s">
        <v>71</v>
      </c>
      <c r="C18" s="97" t="s">
        <v>69</v>
      </c>
      <c r="D18" s="96">
        <v>5</v>
      </c>
      <c r="E18" s="161"/>
      <c r="F18" s="100"/>
      <c r="G18" s="101">
        <f t="shared" si="7"/>
        <v>0</v>
      </c>
      <c r="H18" s="55"/>
      <c r="I18" s="101"/>
      <c r="J18" s="99">
        <f t="shared" si="8"/>
        <v>0</v>
      </c>
      <c r="K18" s="101">
        <f t="shared" si="9"/>
        <v>0</v>
      </c>
      <c r="L18" s="55">
        <f t="shared" si="10"/>
        <v>0</v>
      </c>
      <c r="M18" s="55">
        <f t="shared" si="11"/>
        <v>0</v>
      </c>
      <c r="N18" s="55">
        <f t="shared" si="12"/>
        <v>0</v>
      </c>
      <c r="O18" s="55">
        <f t="shared" si="13"/>
        <v>0</v>
      </c>
    </row>
    <row r="19" spans="1:15" s="9" customFormat="1" ht="38.25" x14ac:dyDescent="0.2">
      <c r="A19" s="61">
        <v>4</v>
      </c>
      <c r="B19" s="122" t="s">
        <v>72</v>
      </c>
      <c r="C19" s="123" t="s">
        <v>73</v>
      </c>
      <c r="D19" s="62">
        <v>225.2</v>
      </c>
      <c r="E19" s="161"/>
      <c r="F19" s="100"/>
      <c r="G19" s="101">
        <f t="shared" si="7"/>
        <v>0</v>
      </c>
      <c r="H19" s="55"/>
      <c r="I19" s="101"/>
      <c r="J19" s="99">
        <f t="shared" si="8"/>
        <v>0</v>
      </c>
      <c r="K19" s="101">
        <f t="shared" si="9"/>
        <v>0</v>
      </c>
      <c r="L19" s="55">
        <f t="shared" si="10"/>
        <v>0</v>
      </c>
      <c r="M19" s="55">
        <f t="shared" si="11"/>
        <v>0</v>
      </c>
      <c r="N19" s="55">
        <f t="shared" si="12"/>
        <v>0</v>
      </c>
      <c r="O19" s="55">
        <f t="shared" si="13"/>
        <v>0</v>
      </c>
    </row>
    <row r="20" spans="1:15" ht="38.25" x14ac:dyDescent="0.2">
      <c r="A20" s="61">
        <v>5</v>
      </c>
      <c r="B20" s="130" t="s">
        <v>74</v>
      </c>
      <c r="C20" s="97" t="s">
        <v>73</v>
      </c>
      <c r="D20" s="62">
        <v>46.5</v>
      </c>
      <c r="E20" s="161"/>
      <c r="F20" s="100"/>
      <c r="G20" s="101">
        <f t="shared" si="7"/>
        <v>0</v>
      </c>
      <c r="H20" s="55"/>
      <c r="I20" s="101"/>
      <c r="J20" s="99">
        <f t="shared" si="8"/>
        <v>0</v>
      </c>
      <c r="K20" s="101">
        <f t="shared" si="9"/>
        <v>0</v>
      </c>
      <c r="L20" s="55">
        <f t="shared" si="10"/>
        <v>0</v>
      </c>
      <c r="M20" s="55">
        <f t="shared" si="11"/>
        <v>0</v>
      </c>
      <c r="N20" s="55">
        <f t="shared" si="12"/>
        <v>0</v>
      </c>
      <c r="O20" s="55">
        <f t="shared" si="13"/>
        <v>0</v>
      </c>
    </row>
    <row r="21" spans="1:15" ht="51" x14ac:dyDescent="0.2">
      <c r="A21" s="61">
        <v>6</v>
      </c>
      <c r="B21" s="130" t="s">
        <v>75</v>
      </c>
      <c r="C21" s="97" t="s">
        <v>73</v>
      </c>
      <c r="D21" s="96">
        <v>2.6</v>
      </c>
      <c r="E21" s="161"/>
      <c r="F21" s="100"/>
      <c r="G21" s="101">
        <f t="shared" si="7"/>
        <v>0</v>
      </c>
      <c r="H21" s="55"/>
      <c r="I21" s="101"/>
      <c r="J21" s="99">
        <f t="shared" si="8"/>
        <v>0</v>
      </c>
      <c r="K21" s="101">
        <f t="shared" si="9"/>
        <v>0</v>
      </c>
      <c r="L21" s="55">
        <f t="shared" si="10"/>
        <v>0</v>
      </c>
      <c r="M21" s="55">
        <f t="shared" si="11"/>
        <v>0</v>
      </c>
      <c r="N21" s="55">
        <f t="shared" si="12"/>
        <v>0</v>
      </c>
      <c r="O21" s="55">
        <f t="shared" si="13"/>
        <v>0</v>
      </c>
    </row>
    <row r="22" spans="1:15" ht="51" x14ac:dyDescent="0.2">
      <c r="A22" s="61">
        <v>7</v>
      </c>
      <c r="B22" s="130" t="s">
        <v>76</v>
      </c>
      <c r="C22" s="97" t="s">
        <v>73</v>
      </c>
      <c r="D22" s="96">
        <v>4.7</v>
      </c>
      <c r="E22" s="161"/>
      <c r="F22" s="100"/>
      <c r="G22" s="101">
        <f t="shared" si="7"/>
        <v>0</v>
      </c>
      <c r="H22" s="55"/>
      <c r="I22" s="101"/>
      <c r="J22" s="99">
        <f t="shared" si="8"/>
        <v>0</v>
      </c>
      <c r="K22" s="101">
        <f t="shared" si="9"/>
        <v>0</v>
      </c>
      <c r="L22" s="55">
        <f t="shared" si="10"/>
        <v>0</v>
      </c>
      <c r="M22" s="55">
        <f t="shared" si="11"/>
        <v>0</v>
      </c>
      <c r="N22" s="55">
        <f t="shared" si="12"/>
        <v>0</v>
      </c>
      <c r="O22" s="55">
        <f t="shared" si="13"/>
        <v>0</v>
      </c>
    </row>
    <row r="23" spans="1:15" ht="63.75" x14ac:dyDescent="0.2">
      <c r="A23" s="61">
        <v>8</v>
      </c>
      <c r="B23" s="130" t="s">
        <v>77</v>
      </c>
      <c r="C23" s="97" t="s">
        <v>73</v>
      </c>
      <c r="D23" s="96">
        <v>7.3000000000000007</v>
      </c>
      <c r="E23" s="161"/>
      <c r="F23" s="100"/>
      <c r="G23" s="101">
        <f t="shared" si="7"/>
        <v>0</v>
      </c>
      <c r="H23" s="55"/>
      <c r="I23" s="101"/>
      <c r="J23" s="99">
        <f t="shared" si="8"/>
        <v>0</v>
      </c>
      <c r="K23" s="101">
        <f t="shared" si="9"/>
        <v>0</v>
      </c>
      <c r="L23" s="55">
        <f t="shared" si="10"/>
        <v>0</v>
      </c>
      <c r="M23" s="55">
        <f t="shared" si="11"/>
        <v>0</v>
      </c>
      <c r="N23" s="55">
        <f t="shared" si="12"/>
        <v>0</v>
      </c>
      <c r="O23" s="55">
        <f t="shared" si="13"/>
        <v>0</v>
      </c>
    </row>
    <row r="24" spans="1:15" ht="25.5" x14ac:dyDescent="0.2">
      <c r="A24" s="61">
        <v>9</v>
      </c>
      <c r="B24" s="130" t="s">
        <v>78</v>
      </c>
      <c r="C24" s="97" t="s">
        <v>94</v>
      </c>
      <c r="D24" s="128">
        <v>5.0537000000000001</v>
      </c>
      <c r="E24" s="161"/>
      <c r="F24" s="100"/>
      <c r="G24" s="101">
        <f t="shared" si="7"/>
        <v>0</v>
      </c>
      <c r="H24" s="55"/>
      <c r="I24" s="101"/>
      <c r="J24" s="99">
        <f t="shared" si="8"/>
        <v>0</v>
      </c>
      <c r="K24" s="101">
        <f t="shared" si="9"/>
        <v>0</v>
      </c>
      <c r="L24" s="55">
        <f t="shared" si="10"/>
        <v>0</v>
      </c>
      <c r="M24" s="55">
        <f t="shared" si="11"/>
        <v>0</v>
      </c>
      <c r="N24" s="55">
        <f t="shared" si="12"/>
        <v>0</v>
      </c>
      <c r="O24" s="55">
        <f t="shared" si="13"/>
        <v>0</v>
      </c>
    </row>
    <row r="25" spans="1:15" ht="25.5" x14ac:dyDescent="0.2">
      <c r="A25" s="61">
        <v>10</v>
      </c>
      <c r="B25" s="130" t="s">
        <v>79</v>
      </c>
      <c r="C25" s="97" t="s">
        <v>93</v>
      </c>
      <c r="D25" s="128">
        <v>8.1052</v>
      </c>
      <c r="E25" s="161"/>
      <c r="F25" s="100"/>
      <c r="G25" s="101">
        <f t="shared" si="7"/>
        <v>0</v>
      </c>
      <c r="H25" s="55"/>
      <c r="I25" s="101"/>
      <c r="J25" s="99">
        <f t="shared" si="8"/>
        <v>0</v>
      </c>
      <c r="K25" s="101">
        <f t="shared" si="9"/>
        <v>0</v>
      </c>
      <c r="L25" s="55">
        <f t="shared" si="10"/>
        <v>0</v>
      </c>
      <c r="M25" s="55">
        <f t="shared" si="11"/>
        <v>0</v>
      </c>
      <c r="N25" s="55">
        <f t="shared" si="12"/>
        <v>0</v>
      </c>
      <c r="O25" s="55">
        <f t="shared" si="13"/>
        <v>0</v>
      </c>
    </row>
    <row r="26" spans="1:15" s="9" customFormat="1" x14ac:dyDescent="0.2">
      <c r="A26" s="61">
        <v>11</v>
      </c>
      <c r="B26" s="122" t="s">
        <v>80</v>
      </c>
      <c r="C26" s="123" t="s">
        <v>73</v>
      </c>
      <c r="D26" s="62">
        <v>7.3000000000000007</v>
      </c>
      <c r="E26" s="161"/>
      <c r="F26" s="100"/>
      <c r="G26" s="101">
        <f t="shared" si="7"/>
        <v>0</v>
      </c>
      <c r="H26" s="55"/>
      <c r="I26" s="101"/>
      <c r="J26" s="99">
        <f t="shared" si="8"/>
        <v>0</v>
      </c>
      <c r="K26" s="101">
        <f t="shared" si="9"/>
        <v>0</v>
      </c>
      <c r="L26" s="55">
        <f t="shared" si="10"/>
        <v>0</v>
      </c>
      <c r="M26" s="55">
        <f t="shared" si="11"/>
        <v>0</v>
      </c>
      <c r="N26" s="55">
        <f t="shared" si="12"/>
        <v>0</v>
      </c>
      <c r="O26" s="55">
        <f t="shared" si="13"/>
        <v>0</v>
      </c>
    </row>
    <row r="27" spans="1:15" x14ac:dyDescent="0.2">
      <c r="A27" s="61"/>
      <c r="B27" s="131" t="s">
        <v>81</v>
      </c>
      <c r="C27" s="97"/>
      <c r="D27" s="96"/>
      <c r="E27" s="96"/>
      <c r="F27" s="55"/>
      <c r="G27" s="98"/>
      <c r="H27" s="98"/>
      <c r="I27" s="98"/>
      <c r="J27" s="98"/>
      <c r="K27" s="101"/>
      <c r="L27" s="55"/>
      <c r="M27" s="55"/>
      <c r="N27" s="55"/>
      <c r="O27" s="55"/>
    </row>
    <row r="28" spans="1:15" ht="38.25" x14ac:dyDescent="0.2">
      <c r="A28" s="61">
        <v>12</v>
      </c>
      <c r="B28" s="130" t="s">
        <v>82</v>
      </c>
      <c r="C28" s="97" t="s">
        <v>73</v>
      </c>
      <c r="D28" s="127">
        <v>225.2</v>
      </c>
      <c r="E28" s="161"/>
      <c r="F28" s="100"/>
      <c r="G28" s="101">
        <f t="shared" ref="G28:G49" si="14">ROUND(E28*F28,2)</f>
        <v>0</v>
      </c>
      <c r="H28" s="55"/>
      <c r="I28" s="101"/>
      <c r="J28" s="99">
        <f t="shared" ref="J28:J49" si="15">SUM(G28:I28)</f>
        <v>0</v>
      </c>
      <c r="K28" s="101">
        <f t="shared" ref="K28:K49" si="16">ROUND(D28*E28,2)</f>
        <v>0</v>
      </c>
      <c r="L28" s="55">
        <f t="shared" ref="L28:L49" si="17">ROUND(D28*G28,2)</f>
        <v>0</v>
      </c>
      <c r="M28" s="55">
        <f t="shared" ref="M28:M49" si="18">ROUND(D28*H28,2)</f>
        <v>0</v>
      </c>
      <c r="N28" s="55">
        <f t="shared" ref="N28:N49" si="19">ROUND(I28*D28,2)</f>
        <v>0</v>
      </c>
      <c r="O28" s="55">
        <f t="shared" ref="O28:O49" si="20">SUM(L28:N28)</f>
        <v>0</v>
      </c>
    </row>
    <row r="29" spans="1:15" ht="38.25" x14ac:dyDescent="0.2">
      <c r="A29" s="61">
        <v>13</v>
      </c>
      <c r="B29" s="130" t="s">
        <v>83</v>
      </c>
      <c r="C29" s="123" t="s">
        <v>73</v>
      </c>
      <c r="D29" s="127">
        <v>46.5</v>
      </c>
      <c r="E29" s="161"/>
      <c r="F29" s="100"/>
      <c r="G29" s="101">
        <f t="shared" si="14"/>
        <v>0</v>
      </c>
      <c r="H29" s="55"/>
      <c r="I29" s="101"/>
      <c r="J29" s="99">
        <f t="shared" si="15"/>
        <v>0</v>
      </c>
      <c r="K29" s="101">
        <f t="shared" si="16"/>
        <v>0</v>
      </c>
      <c r="L29" s="55">
        <f t="shared" si="17"/>
        <v>0</v>
      </c>
      <c r="M29" s="55">
        <f t="shared" si="18"/>
        <v>0</v>
      </c>
      <c r="N29" s="55">
        <f t="shared" si="19"/>
        <v>0</v>
      </c>
      <c r="O29" s="55">
        <f t="shared" si="20"/>
        <v>0</v>
      </c>
    </row>
    <row r="30" spans="1:15" ht="38.25" x14ac:dyDescent="0.2">
      <c r="A30" s="89">
        <v>14</v>
      </c>
      <c r="B30" s="130" t="s">
        <v>84</v>
      </c>
      <c r="C30" s="97" t="s">
        <v>73</v>
      </c>
      <c r="D30" s="127">
        <v>2.6</v>
      </c>
      <c r="E30" s="161"/>
      <c r="F30" s="100"/>
      <c r="G30" s="101">
        <f t="shared" si="14"/>
        <v>0</v>
      </c>
      <c r="H30" s="55"/>
      <c r="I30" s="101"/>
      <c r="J30" s="99">
        <f t="shared" si="15"/>
        <v>0</v>
      </c>
      <c r="K30" s="101">
        <f t="shared" si="16"/>
        <v>0</v>
      </c>
      <c r="L30" s="55">
        <f t="shared" si="17"/>
        <v>0</v>
      </c>
      <c r="M30" s="55">
        <f t="shared" si="18"/>
        <v>0</v>
      </c>
      <c r="N30" s="55">
        <f t="shared" si="19"/>
        <v>0</v>
      </c>
      <c r="O30" s="55">
        <f t="shared" si="20"/>
        <v>0</v>
      </c>
    </row>
    <row r="31" spans="1:15" ht="38.25" x14ac:dyDescent="0.2">
      <c r="A31" s="89">
        <v>15</v>
      </c>
      <c r="B31" s="130" t="s">
        <v>85</v>
      </c>
      <c r="C31" s="97" t="s">
        <v>73</v>
      </c>
      <c r="D31" s="127">
        <v>4.7</v>
      </c>
      <c r="E31" s="161"/>
      <c r="F31" s="100"/>
      <c r="G31" s="101">
        <f t="shared" si="14"/>
        <v>0</v>
      </c>
      <c r="H31" s="55"/>
      <c r="I31" s="101"/>
      <c r="J31" s="99">
        <f t="shared" si="15"/>
        <v>0</v>
      </c>
      <c r="K31" s="101">
        <f t="shared" si="16"/>
        <v>0</v>
      </c>
      <c r="L31" s="55">
        <f t="shared" si="17"/>
        <v>0</v>
      </c>
      <c r="M31" s="55">
        <f t="shared" si="18"/>
        <v>0</v>
      </c>
      <c r="N31" s="55">
        <f t="shared" si="19"/>
        <v>0</v>
      </c>
      <c r="O31" s="55">
        <f t="shared" si="20"/>
        <v>0</v>
      </c>
    </row>
    <row r="32" spans="1:15" ht="63.75" x14ac:dyDescent="0.2">
      <c r="A32" s="61">
        <v>16</v>
      </c>
      <c r="B32" s="122" t="s">
        <v>86</v>
      </c>
      <c r="C32" s="97" t="s">
        <v>146</v>
      </c>
      <c r="D32" s="62">
        <v>1</v>
      </c>
      <c r="E32" s="127"/>
      <c r="F32" s="100"/>
      <c r="G32" s="101">
        <f t="shared" si="14"/>
        <v>0</v>
      </c>
      <c r="H32" s="55"/>
      <c r="I32" s="101"/>
      <c r="J32" s="99">
        <f t="shared" si="15"/>
        <v>0</v>
      </c>
      <c r="K32" s="101">
        <f t="shared" si="16"/>
        <v>0</v>
      </c>
      <c r="L32" s="55">
        <f t="shared" si="17"/>
        <v>0</v>
      </c>
      <c r="M32" s="55">
        <f t="shared" si="18"/>
        <v>0</v>
      </c>
      <c r="N32" s="55">
        <f t="shared" si="19"/>
        <v>0</v>
      </c>
      <c r="O32" s="55">
        <f t="shared" si="20"/>
        <v>0</v>
      </c>
    </row>
    <row r="33" spans="1:15" ht="89.25" x14ac:dyDescent="0.2">
      <c r="A33" s="61">
        <v>17</v>
      </c>
      <c r="B33" s="122" t="s">
        <v>87</v>
      </c>
      <c r="C33" s="97" t="s">
        <v>146</v>
      </c>
      <c r="D33" s="62">
        <v>1</v>
      </c>
      <c r="E33" s="161"/>
      <c r="F33" s="100"/>
      <c r="G33" s="101">
        <f t="shared" si="14"/>
        <v>0</v>
      </c>
      <c r="H33" s="55"/>
      <c r="I33" s="101"/>
      <c r="J33" s="99">
        <f t="shared" si="15"/>
        <v>0</v>
      </c>
      <c r="K33" s="101">
        <f t="shared" si="16"/>
        <v>0</v>
      </c>
      <c r="L33" s="55">
        <f t="shared" si="17"/>
        <v>0</v>
      </c>
      <c r="M33" s="55">
        <f t="shared" si="18"/>
        <v>0</v>
      </c>
      <c r="N33" s="55">
        <f t="shared" si="19"/>
        <v>0</v>
      </c>
      <c r="O33" s="55">
        <f t="shared" si="20"/>
        <v>0</v>
      </c>
    </row>
    <row r="34" spans="1:15" x14ac:dyDescent="0.2">
      <c r="A34" s="61">
        <v>18</v>
      </c>
      <c r="B34" s="122" t="s">
        <v>95</v>
      </c>
      <c r="C34" s="97" t="s">
        <v>280</v>
      </c>
      <c r="D34" s="62">
        <v>1</v>
      </c>
      <c r="E34" s="161"/>
      <c r="F34" s="100"/>
      <c r="G34" s="101">
        <f t="shared" si="14"/>
        <v>0</v>
      </c>
      <c r="H34" s="55"/>
      <c r="I34" s="101"/>
      <c r="J34" s="99">
        <f t="shared" si="15"/>
        <v>0</v>
      </c>
      <c r="K34" s="101">
        <f t="shared" si="16"/>
        <v>0</v>
      </c>
      <c r="L34" s="55">
        <f t="shared" si="17"/>
        <v>0</v>
      </c>
      <c r="M34" s="55">
        <f t="shared" si="18"/>
        <v>0</v>
      </c>
      <c r="N34" s="55">
        <f t="shared" si="19"/>
        <v>0</v>
      </c>
      <c r="O34" s="55">
        <f t="shared" si="20"/>
        <v>0</v>
      </c>
    </row>
    <row r="35" spans="1:15" ht="51" x14ac:dyDescent="0.2">
      <c r="A35" s="61">
        <v>19</v>
      </c>
      <c r="B35" s="122" t="s">
        <v>96</v>
      </c>
      <c r="C35" s="97" t="s">
        <v>146</v>
      </c>
      <c r="D35" s="62">
        <v>1</v>
      </c>
      <c r="E35" s="161"/>
      <c r="F35" s="100"/>
      <c r="G35" s="101">
        <f t="shared" si="14"/>
        <v>0</v>
      </c>
      <c r="H35" s="55"/>
      <c r="I35" s="101"/>
      <c r="J35" s="99">
        <f t="shared" si="15"/>
        <v>0</v>
      </c>
      <c r="K35" s="101">
        <f t="shared" si="16"/>
        <v>0</v>
      </c>
      <c r="L35" s="55">
        <f t="shared" si="17"/>
        <v>0</v>
      </c>
      <c r="M35" s="55">
        <f t="shared" si="18"/>
        <v>0</v>
      </c>
      <c r="N35" s="55">
        <f t="shared" si="19"/>
        <v>0</v>
      </c>
      <c r="O35" s="55">
        <f t="shared" si="20"/>
        <v>0</v>
      </c>
    </row>
    <row r="36" spans="1:15" ht="25.5" x14ac:dyDescent="0.2">
      <c r="A36" s="61">
        <v>20</v>
      </c>
      <c r="B36" s="122" t="s">
        <v>97</v>
      </c>
      <c r="C36" s="97" t="s">
        <v>280</v>
      </c>
      <c r="D36" s="62">
        <v>1</v>
      </c>
      <c r="E36" s="161"/>
      <c r="F36" s="100"/>
      <c r="G36" s="101">
        <f t="shared" si="14"/>
        <v>0</v>
      </c>
      <c r="H36" s="55"/>
      <c r="I36" s="101"/>
      <c r="J36" s="99">
        <f t="shared" si="15"/>
        <v>0</v>
      </c>
      <c r="K36" s="101">
        <f t="shared" si="16"/>
        <v>0</v>
      </c>
      <c r="L36" s="55">
        <f t="shared" si="17"/>
        <v>0</v>
      </c>
      <c r="M36" s="55">
        <f t="shared" si="18"/>
        <v>0</v>
      </c>
      <c r="N36" s="55">
        <f t="shared" si="19"/>
        <v>0</v>
      </c>
      <c r="O36" s="55">
        <f t="shared" si="20"/>
        <v>0</v>
      </c>
    </row>
    <row r="37" spans="1:15" x14ac:dyDescent="0.2">
      <c r="A37" s="61">
        <v>21</v>
      </c>
      <c r="B37" s="122" t="s">
        <v>98</v>
      </c>
      <c r="C37" s="97" t="s">
        <v>280</v>
      </c>
      <c r="D37" s="62">
        <v>4</v>
      </c>
      <c r="E37" s="161"/>
      <c r="F37" s="100"/>
      <c r="G37" s="101">
        <f t="shared" si="14"/>
        <v>0</v>
      </c>
      <c r="H37" s="55"/>
      <c r="I37" s="101"/>
      <c r="J37" s="99">
        <f t="shared" si="15"/>
        <v>0</v>
      </c>
      <c r="K37" s="101">
        <f t="shared" si="16"/>
        <v>0</v>
      </c>
      <c r="L37" s="55">
        <f t="shared" si="17"/>
        <v>0</v>
      </c>
      <c r="M37" s="55">
        <f t="shared" si="18"/>
        <v>0</v>
      </c>
      <c r="N37" s="55">
        <f t="shared" si="19"/>
        <v>0</v>
      </c>
      <c r="O37" s="55">
        <f t="shared" si="20"/>
        <v>0</v>
      </c>
    </row>
    <row r="38" spans="1:15" ht="38.25" x14ac:dyDescent="0.2">
      <c r="A38" s="61">
        <v>22</v>
      </c>
      <c r="B38" s="122" t="s">
        <v>99</v>
      </c>
      <c r="C38" s="97" t="s">
        <v>280</v>
      </c>
      <c r="D38" s="62">
        <v>7</v>
      </c>
      <c r="E38" s="161"/>
      <c r="F38" s="100"/>
      <c r="G38" s="101">
        <f t="shared" si="14"/>
        <v>0</v>
      </c>
      <c r="H38" s="55"/>
      <c r="I38" s="101"/>
      <c r="J38" s="99">
        <f t="shared" si="15"/>
        <v>0</v>
      </c>
      <c r="K38" s="101">
        <f t="shared" si="16"/>
        <v>0</v>
      </c>
      <c r="L38" s="55">
        <f t="shared" si="17"/>
        <v>0</v>
      </c>
      <c r="M38" s="55">
        <f t="shared" si="18"/>
        <v>0</v>
      </c>
      <c r="N38" s="55">
        <f t="shared" si="19"/>
        <v>0</v>
      </c>
      <c r="O38" s="55">
        <f t="shared" si="20"/>
        <v>0</v>
      </c>
    </row>
    <row r="39" spans="1:15" ht="25.5" x14ac:dyDescent="0.2">
      <c r="A39" s="61">
        <v>23</v>
      </c>
      <c r="B39" s="122" t="s">
        <v>100</v>
      </c>
      <c r="C39" s="97" t="s">
        <v>280</v>
      </c>
      <c r="D39" s="62">
        <v>14</v>
      </c>
      <c r="E39" s="161"/>
      <c r="F39" s="100"/>
      <c r="G39" s="101">
        <f t="shared" si="14"/>
        <v>0</v>
      </c>
      <c r="H39" s="55"/>
      <c r="I39" s="101"/>
      <c r="J39" s="99">
        <f t="shared" si="15"/>
        <v>0</v>
      </c>
      <c r="K39" s="101">
        <f t="shared" si="16"/>
        <v>0</v>
      </c>
      <c r="L39" s="55">
        <f t="shared" si="17"/>
        <v>0</v>
      </c>
      <c r="M39" s="55">
        <f t="shared" si="18"/>
        <v>0</v>
      </c>
      <c r="N39" s="55">
        <f t="shared" si="19"/>
        <v>0</v>
      </c>
      <c r="O39" s="55">
        <f t="shared" si="20"/>
        <v>0</v>
      </c>
    </row>
    <row r="40" spans="1:15" x14ac:dyDescent="0.2">
      <c r="A40" s="61">
        <v>24</v>
      </c>
      <c r="B40" s="122" t="s">
        <v>101</v>
      </c>
      <c r="C40" s="97" t="s">
        <v>280</v>
      </c>
      <c r="D40" s="62">
        <v>5</v>
      </c>
      <c r="E40" s="161"/>
      <c r="F40" s="100"/>
      <c r="G40" s="101">
        <f t="shared" si="14"/>
        <v>0</v>
      </c>
      <c r="H40" s="55"/>
      <c r="I40" s="101"/>
      <c r="J40" s="99">
        <f t="shared" si="15"/>
        <v>0</v>
      </c>
      <c r="K40" s="101">
        <f t="shared" si="16"/>
        <v>0</v>
      </c>
      <c r="L40" s="55">
        <f t="shared" si="17"/>
        <v>0</v>
      </c>
      <c r="M40" s="55">
        <f t="shared" si="18"/>
        <v>0</v>
      </c>
      <c r="N40" s="55">
        <f t="shared" si="19"/>
        <v>0</v>
      </c>
      <c r="O40" s="55">
        <f t="shared" si="20"/>
        <v>0</v>
      </c>
    </row>
    <row r="41" spans="1:15" x14ac:dyDescent="0.2">
      <c r="A41" s="61">
        <v>25</v>
      </c>
      <c r="B41" s="122" t="s">
        <v>102</v>
      </c>
      <c r="C41" s="97" t="s">
        <v>280</v>
      </c>
      <c r="D41" s="62">
        <v>1</v>
      </c>
      <c r="E41" s="161"/>
      <c r="F41" s="100"/>
      <c r="G41" s="101">
        <f t="shared" si="14"/>
        <v>0</v>
      </c>
      <c r="H41" s="55"/>
      <c r="I41" s="101"/>
      <c r="J41" s="99">
        <f t="shared" si="15"/>
        <v>0</v>
      </c>
      <c r="K41" s="101">
        <f t="shared" si="16"/>
        <v>0</v>
      </c>
      <c r="L41" s="55">
        <f t="shared" si="17"/>
        <v>0</v>
      </c>
      <c r="M41" s="55">
        <f t="shared" si="18"/>
        <v>0</v>
      </c>
      <c r="N41" s="55">
        <f t="shared" si="19"/>
        <v>0</v>
      </c>
      <c r="O41" s="55">
        <f t="shared" si="20"/>
        <v>0</v>
      </c>
    </row>
    <row r="42" spans="1:15" x14ac:dyDescent="0.2">
      <c r="A42" s="61">
        <v>26</v>
      </c>
      <c r="B42" s="122" t="s">
        <v>103</v>
      </c>
      <c r="C42" s="97" t="s">
        <v>280</v>
      </c>
      <c r="D42" s="62">
        <v>1</v>
      </c>
      <c r="E42" s="161"/>
      <c r="F42" s="100"/>
      <c r="G42" s="101">
        <f t="shared" si="14"/>
        <v>0</v>
      </c>
      <c r="H42" s="55"/>
      <c r="I42" s="101"/>
      <c r="J42" s="99">
        <f t="shared" si="15"/>
        <v>0</v>
      </c>
      <c r="K42" s="101">
        <f t="shared" si="16"/>
        <v>0</v>
      </c>
      <c r="L42" s="55">
        <f t="shared" si="17"/>
        <v>0</v>
      </c>
      <c r="M42" s="55">
        <f t="shared" si="18"/>
        <v>0</v>
      </c>
      <c r="N42" s="55">
        <f t="shared" si="19"/>
        <v>0</v>
      </c>
      <c r="O42" s="55">
        <f t="shared" si="20"/>
        <v>0</v>
      </c>
    </row>
    <row r="43" spans="1:15" x14ac:dyDescent="0.2">
      <c r="A43" s="61">
        <v>27</v>
      </c>
      <c r="B43" s="122" t="s">
        <v>104</v>
      </c>
      <c r="C43" s="97" t="s">
        <v>280</v>
      </c>
      <c r="D43" s="62">
        <v>1</v>
      </c>
      <c r="E43" s="161"/>
      <c r="F43" s="100"/>
      <c r="G43" s="101">
        <f t="shared" si="14"/>
        <v>0</v>
      </c>
      <c r="H43" s="55"/>
      <c r="I43" s="101"/>
      <c r="J43" s="99">
        <f t="shared" si="15"/>
        <v>0</v>
      </c>
      <c r="K43" s="101">
        <f t="shared" si="16"/>
        <v>0</v>
      </c>
      <c r="L43" s="55">
        <f t="shared" si="17"/>
        <v>0</v>
      </c>
      <c r="M43" s="55">
        <f t="shared" si="18"/>
        <v>0</v>
      </c>
      <c r="N43" s="55">
        <f t="shared" si="19"/>
        <v>0</v>
      </c>
      <c r="O43" s="55">
        <f t="shared" si="20"/>
        <v>0</v>
      </c>
    </row>
    <row r="44" spans="1:15" x14ac:dyDescent="0.2">
      <c r="A44" s="61">
        <v>28</v>
      </c>
      <c r="B44" s="122" t="s">
        <v>105</v>
      </c>
      <c r="C44" s="97" t="s">
        <v>280</v>
      </c>
      <c r="D44" s="62">
        <v>4</v>
      </c>
      <c r="E44" s="161"/>
      <c r="F44" s="100"/>
      <c r="G44" s="101">
        <f t="shared" si="14"/>
        <v>0</v>
      </c>
      <c r="H44" s="55"/>
      <c r="I44" s="101"/>
      <c r="J44" s="99">
        <f t="shared" si="15"/>
        <v>0</v>
      </c>
      <c r="K44" s="101">
        <f t="shared" si="16"/>
        <v>0</v>
      </c>
      <c r="L44" s="55">
        <f t="shared" si="17"/>
        <v>0</v>
      </c>
      <c r="M44" s="55">
        <f t="shared" si="18"/>
        <v>0</v>
      </c>
      <c r="N44" s="55">
        <f t="shared" si="19"/>
        <v>0</v>
      </c>
      <c r="O44" s="55">
        <f t="shared" si="20"/>
        <v>0</v>
      </c>
    </row>
    <row r="45" spans="1:15" x14ac:dyDescent="0.2">
      <c r="A45" s="61">
        <v>29</v>
      </c>
      <c r="B45" s="122" t="s">
        <v>106</v>
      </c>
      <c r="C45" s="97" t="s">
        <v>280</v>
      </c>
      <c r="D45" s="62">
        <v>1</v>
      </c>
      <c r="E45" s="161"/>
      <c r="F45" s="100"/>
      <c r="G45" s="101">
        <f t="shared" si="14"/>
        <v>0</v>
      </c>
      <c r="H45" s="55"/>
      <c r="I45" s="101"/>
      <c r="J45" s="99">
        <f t="shared" si="15"/>
        <v>0</v>
      </c>
      <c r="K45" s="101">
        <f t="shared" si="16"/>
        <v>0</v>
      </c>
      <c r="L45" s="55">
        <f t="shared" si="17"/>
        <v>0</v>
      </c>
      <c r="M45" s="55">
        <f t="shared" si="18"/>
        <v>0</v>
      </c>
      <c r="N45" s="55">
        <f t="shared" si="19"/>
        <v>0</v>
      </c>
      <c r="O45" s="55">
        <f t="shared" si="20"/>
        <v>0</v>
      </c>
    </row>
    <row r="46" spans="1:15" ht="25.5" x14ac:dyDescent="0.2">
      <c r="A46" s="61">
        <v>30</v>
      </c>
      <c r="B46" s="122" t="s">
        <v>88</v>
      </c>
      <c r="C46" s="97" t="s">
        <v>73</v>
      </c>
      <c r="D46" s="62">
        <v>279</v>
      </c>
      <c r="E46" s="161"/>
      <c r="F46" s="100"/>
      <c r="G46" s="101">
        <f t="shared" si="14"/>
        <v>0</v>
      </c>
      <c r="H46" s="55"/>
      <c r="I46" s="101"/>
      <c r="J46" s="99">
        <f t="shared" si="15"/>
        <v>0</v>
      </c>
      <c r="K46" s="101">
        <f t="shared" si="16"/>
        <v>0</v>
      </c>
      <c r="L46" s="55">
        <f t="shared" si="17"/>
        <v>0</v>
      </c>
      <c r="M46" s="55">
        <f t="shared" si="18"/>
        <v>0</v>
      </c>
      <c r="N46" s="55">
        <f t="shared" si="19"/>
        <v>0</v>
      </c>
      <c r="O46" s="55">
        <f t="shared" si="20"/>
        <v>0</v>
      </c>
    </row>
    <row r="47" spans="1:15" x14ac:dyDescent="0.2">
      <c r="A47" s="61">
        <v>31</v>
      </c>
      <c r="B47" s="122" t="s">
        <v>89</v>
      </c>
      <c r="C47" s="97" t="s">
        <v>73</v>
      </c>
      <c r="D47" s="129">
        <v>274.3</v>
      </c>
      <c r="E47" s="161"/>
      <c r="F47" s="100"/>
      <c r="G47" s="101">
        <f t="shared" si="14"/>
        <v>0</v>
      </c>
      <c r="H47" s="55"/>
      <c r="I47" s="101"/>
      <c r="J47" s="99">
        <f t="shared" si="15"/>
        <v>0</v>
      </c>
      <c r="K47" s="101">
        <f t="shared" si="16"/>
        <v>0</v>
      </c>
      <c r="L47" s="55">
        <f t="shared" si="17"/>
        <v>0</v>
      </c>
      <c r="M47" s="55">
        <f t="shared" si="18"/>
        <v>0</v>
      </c>
      <c r="N47" s="55">
        <f t="shared" si="19"/>
        <v>0</v>
      </c>
      <c r="O47" s="55">
        <f t="shared" si="20"/>
        <v>0</v>
      </c>
    </row>
    <row r="48" spans="1:15" ht="25.5" x14ac:dyDescent="0.2">
      <c r="A48" s="61">
        <v>32</v>
      </c>
      <c r="B48" s="122" t="s">
        <v>90</v>
      </c>
      <c r="C48" s="97" t="s">
        <v>280</v>
      </c>
      <c r="D48" s="62">
        <v>22</v>
      </c>
      <c r="E48" s="127"/>
      <c r="F48" s="100"/>
      <c r="G48" s="101">
        <f t="shared" si="14"/>
        <v>0</v>
      </c>
      <c r="H48" s="55"/>
      <c r="I48" s="101"/>
      <c r="J48" s="99">
        <f t="shared" si="15"/>
        <v>0</v>
      </c>
      <c r="K48" s="101">
        <f t="shared" si="16"/>
        <v>0</v>
      </c>
      <c r="L48" s="55">
        <f t="shared" si="17"/>
        <v>0</v>
      </c>
      <c r="M48" s="55">
        <f t="shared" si="18"/>
        <v>0</v>
      </c>
      <c r="N48" s="55">
        <f t="shared" si="19"/>
        <v>0</v>
      </c>
      <c r="O48" s="55">
        <f t="shared" si="20"/>
        <v>0</v>
      </c>
    </row>
    <row r="49" spans="1:15" ht="25.5" x14ac:dyDescent="0.2">
      <c r="A49" s="61">
        <v>33</v>
      </c>
      <c r="B49" s="122" t="s">
        <v>92</v>
      </c>
      <c r="C49" s="97" t="s">
        <v>69</v>
      </c>
      <c r="D49" s="62">
        <v>2</v>
      </c>
      <c r="E49" s="161"/>
      <c r="F49" s="100"/>
      <c r="G49" s="101">
        <f t="shared" si="14"/>
        <v>0</v>
      </c>
      <c r="H49" s="55"/>
      <c r="I49" s="101"/>
      <c r="J49" s="99">
        <f t="shared" si="15"/>
        <v>0</v>
      </c>
      <c r="K49" s="101">
        <f t="shared" si="16"/>
        <v>0</v>
      </c>
      <c r="L49" s="55">
        <f t="shared" si="17"/>
        <v>0</v>
      </c>
      <c r="M49" s="55">
        <f t="shared" si="18"/>
        <v>0</v>
      </c>
      <c r="N49" s="55">
        <f t="shared" si="19"/>
        <v>0</v>
      </c>
      <c r="O49" s="55">
        <f t="shared" si="20"/>
        <v>0</v>
      </c>
    </row>
    <row r="50" spans="1:15" s="37" customFormat="1" x14ac:dyDescent="0.2">
      <c r="A50" s="38"/>
      <c r="B50" s="23"/>
      <c r="C50" s="39"/>
      <c r="D50" s="38"/>
      <c r="E50" s="40"/>
      <c r="F50" s="41"/>
      <c r="G50" s="42"/>
      <c r="H50" s="42"/>
      <c r="I50" s="43"/>
      <c r="J50" s="42"/>
      <c r="K50" s="43"/>
      <c r="L50" s="42"/>
      <c r="M50" s="43"/>
      <c r="N50" s="42"/>
      <c r="O50" s="56"/>
    </row>
    <row r="51" spans="1:15" x14ac:dyDescent="0.2">
      <c r="J51" s="14" t="s">
        <v>42</v>
      </c>
      <c r="K51" s="44">
        <f>SUM(K13:K50)</f>
        <v>0</v>
      </c>
      <c r="L51" s="44">
        <f>SUM(L13:L50)</f>
        <v>0</v>
      </c>
      <c r="M51" s="44">
        <f>SUM(M13:M50)</f>
        <v>0</v>
      </c>
      <c r="N51" s="44">
        <f>SUM(N13:N50)</f>
        <v>0</v>
      </c>
      <c r="O51" s="45">
        <f>SUM(O13:O50)</f>
        <v>0</v>
      </c>
    </row>
    <row r="52" spans="1:15" x14ac:dyDescent="0.2">
      <c r="J52" s="14"/>
      <c r="K52" s="57"/>
      <c r="L52" s="57"/>
      <c r="M52" s="57"/>
      <c r="N52" s="57"/>
      <c r="O52" s="58"/>
    </row>
    <row r="53" spans="1:15" x14ac:dyDescent="0.2">
      <c r="B53" s="165" t="s">
        <v>20</v>
      </c>
      <c r="C53" s="172"/>
      <c r="D53" s="191"/>
      <c r="E53" s="191"/>
      <c r="F53" s="191"/>
    </row>
    <row r="54" spans="1:15" x14ac:dyDescent="0.2">
      <c r="B54" s="165"/>
      <c r="C54" s="106"/>
      <c r="D54" s="165"/>
      <c r="E54" s="46"/>
    </row>
    <row r="55" spans="1:15" x14ac:dyDescent="0.2">
      <c r="B55" s="173"/>
      <c r="C55" s="173"/>
      <c r="D55" s="173"/>
      <c r="E55" s="46"/>
    </row>
    <row r="56" spans="1:15" x14ac:dyDescent="0.2">
      <c r="B56" s="165"/>
      <c r="C56" s="165"/>
      <c r="D56" s="165"/>
      <c r="E56" s="46"/>
    </row>
    <row r="57" spans="1:15" x14ac:dyDescent="0.2">
      <c r="B57" s="166" t="s">
        <v>41</v>
      </c>
      <c r="C57" s="174"/>
      <c r="D57" s="175"/>
      <c r="E57" s="191"/>
      <c r="F57" s="191"/>
    </row>
    <row r="58" spans="1:15" x14ac:dyDescent="0.2">
      <c r="B58" s="165"/>
      <c r="C58" s="109"/>
      <c r="D58" s="105"/>
    </row>
  </sheetData>
  <mergeCells count="11">
    <mergeCell ref="A10:A11"/>
    <mergeCell ref="C10:C11"/>
    <mergeCell ref="D10:D11"/>
    <mergeCell ref="B10:B11"/>
    <mergeCell ref="B55:D55"/>
    <mergeCell ref="C53:F53"/>
    <mergeCell ref="C57:F57"/>
    <mergeCell ref="C5:O5"/>
    <mergeCell ref="K10:O10"/>
    <mergeCell ref="E10:J10"/>
    <mergeCell ref="B8:D8"/>
  </mergeCells>
  <phoneticPr fontId="2" type="noConversion"/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3" manualBreakCount="3">
    <brk id="19" max="14" man="1"/>
    <brk id="30" max="14" man="1"/>
    <brk id="42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66"/>
  <sheetViews>
    <sheetView view="pageBreakPreview" zoomScaleNormal="100" zoomScaleSheetLayoutView="100" workbookViewId="0">
      <selection activeCell="K16" sqref="K16"/>
    </sheetView>
  </sheetViews>
  <sheetFormatPr defaultColWidth="9.140625" defaultRowHeight="12.75" x14ac:dyDescent="0.2"/>
  <cols>
    <col min="1" max="1" width="5.7109375" style="3" customWidth="1"/>
    <col min="2" max="2" width="36.425781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108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KOPS1!C16</f>
        <v>ŪDENSAPGĀDE U1 GRĀVJU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4.2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15" customHeight="1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O59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61"/>
      <c r="B13" s="125" t="s">
        <v>65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x14ac:dyDescent="0.2">
      <c r="A14" s="61"/>
      <c r="B14" s="125" t="s">
        <v>107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38.25" x14ac:dyDescent="0.2">
      <c r="A16" s="61">
        <v>1</v>
      </c>
      <c r="B16" s="22" t="s">
        <v>109</v>
      </c>
      <c r="C16" s="97" t="s">
        <v>69</v>
      </c>
      <c r="D16" s="96">
        <v>9</v>
      </c>
      <c r="E16" s="162"/>
      <c r="F16" s="100"/>
      <c r="G16" s="163">
        <f t="shared" ref="G16:G25" si="0">ROUND(E16*F16,2)</f>
        <v>0</v>
      </c>
      <c r="H16" s="163"/>
      <c r="I16" s="164"/>
      <c r="J16" s="163">
        <f t="shared" ref="J16" si="1">SUM(G16:I16)</f>
        <v>0</v>
      </c>
      <c r="K16" s="101">
        <f t="shared" ref="K16:K25" si="2">ROUND(D16*E16,2)</f>
        <v>0</v>
      </c>
      <c r="L16" s="55">
        <f t="shared" ref="L16:L25" si="3">ROUND(D16*G16,2)</f>
        <v>0</v>
      </c>
      <c r="M16" s="55">
        <f t="shared" ref="M16:M25" si="4">ROUND(D16*H16,2)</f>
        <v>0</v>
      </c>
      <c r="N16" s="55">
        <f t="shared" ref="N16:N25" si="5">ROUND(I16*D16,2)</f>
        <v>0</v>
      </c>
      <c r="O16" s="55">
        <f t="shared" ref="O16:O25" si="6">SUM(L16:N16)</f>
        <v>0</v>
      </c>
    </row>
    <row r="17" spans="1:15" ht="29.25" customHeight="1" x14ac:dyDescent="0.2">
      <c r="A17" s="61">
        <v>2</v>
      </c>
      <c r="B17" s="22" t="s">
        <v>70</v>
      </c>
      <c r="C17" s="97" t="s">
        <v>69</v>
      </c>
      <c r="D17" s="96">
        <v>9</v>
      </c>
      <c r="E17" s="161"/>
      <c r="F17" s="100"/>
      <c r="G17" s="101">
        <f t="shared" si="0"/>
        <v>0</v>
      </c>
      <c r="H17" s="55"/>
      <c r="I17" s="101"/>
      <c r="J17" s="99">
        <f t="shared" ref="J17:J19" si="7">SUM(G17:I17)</f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ht="25.5" x14ac:dyDescent="0.2">
      <c r="A18" s="61">
        <v>3</v>
      </c>
      <c r="B18" s="130" t="s">
        <v>71</v>
      </c>
      <c r="C18" s="97" t="s">
        <v>69</v>
      </c>
      <c r="D18" s="96">
        <v>9</v>
      </c>
      <c r="E18" s="161"/>
      <c r="F18" s="100"/>
      <c r="G18" s="101">
        <f t="shared" si="0"/>
        <v>0</v>
      </c>
      <c r="H18" s="55"/>
      <c r="I18" s="101"/>
      <c r="J18" s="99">
        <f t="shared" si="7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38.25" x14ac:dyDescent="0.2">
      <c r="A19" s="61">
        <v>4</v>
      </c>
      <c r="B19" s="122" t="s">
        <v>110</v>
      </c>
      <c r="C19" s="123" t="s">
        <v>73</v>
      </c>
      <c r="D19" s="62">
        <v>526.6</v>
      </c>
      <c r="E19" s="161"/>
      <c r="F19" s="100"/>
      <c r="G19" s="101">
        <f t="shared" si="0"/>
        <v>0</v>
      </c>
      <c r="H19" s="55"/>
      <c r="I19" s="101"/>
      <c r="J19" s="99">
        <f t="shared" si="7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ht="51" x14ac:dyDescent="0.2">
      <c r="A20" s="61">
        <v>5</v>
      </c>
      <c r="B20" s="130" t="s">
        <v>75</v>
      </c>
      <c r="C20" s="97" t="s">
        <v>73</v>
      </c>
      <c r="D20" s="62">
        <v>11</v>
      </c>
      <c r="E20" s="161"/>
      <c r="F20" s="100"/>
      <c r="G20" s="101">
        <f t="shared" si="0"/>
        <v>0</v>
      </c>
      <c r="H20" s="55"/>
      <c r="I20" s="101"/>
      <c r="J20" s="99">
        <f t="shared" ref="J20:J25" si="8">SUM(G20:I20)</f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ht="51" x14ac:dyDescent="0.2">
      <c r="A21" s="61">
        <v>6</v>
      </c>
      <c r="B21" s="130" t="s">
        <v>75</v>
      </c>
      <c r="C21" s="97" t="s">
        <v>73</v>
      </c>
      <c r="D21" s="96">
        <v>8</v>
      </c>
      <c r="E21" s="161"/>
      <c r="F21" s="100"/>
      <c r="G21" s="101">
        <f t="shared" si="0"/>
        <v>0</v>
      </c>
      <c r="H21" s="55"/>
      <c r="I21" s="101"/>
      <c r="J21" s="99">
        <f t="shared" si="8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ht="63.75" x14ac:dyDescent="0.2">
      <c r="A22" s="61">
        <v>7</v>
      </c>
      <c r="B22" s="130" t="s">
        <v>77</v>
      </c>
      <c r="C22" s="97" t="s">
        <v>73</v>
      </c>
      <c r="D22" s="96">
        <v>19</v>
      </c>
      <c r="E22" s="161"/>
      <c r="F22" s="100"/>
      <c r="G22" s="101">
        <f t="shared" si="0"/>
        <v>0</v>
      </c>
      <c r="H22" s="55"/>
      <c r="I22" s="101"/>
      <c r="J22" s="99">
        <f t="shared" si="8"/>
        <v>0</v>
      </c>
      <c r="K22" s="101">
        <f t="shared" si="2"/>
        <v>0</v>
      </c>
      <c r="L22" s="55">
        <f t="shared" si="3"/>
        <v>0</v>
      </c>
      <c r="M22" s="55">
        <f t="shared" si="4"/>
        <v>0</v>
      </c>
      <c r="N22" s="55">
        <f t="shared" si="5"/>
        <v>0</v>
      </c>
      <c r="O22" s="55">
        <f t="shared" si="6"/>
        <v>0</v>
      </c>
    </row>
    <row r="23" spans="1:15" ht="25.5" x14ac:dyDescent="0.2">
      <c r="A23" s="61">
        <v>8</v>
      </c>
      <c r="B23" s="130" t="s">
        <v>78</v>
      </c>
      <c r="C23" s="97" t="s">
        <v>93</v>
      </c>
      <c r="D23" s="128">
        <v>10.001000000000001</v>
      </c>
      <c r="E23" s="161"/>
      <c r="F23" s="100"/>
      <c r="G23" s="101">
        <f t="shared" si="0"/>
        <v>0</v>
      </c>
      <c r="H23" s="55"/>
      <c r="I23" s="101"/>
      <c r="J23" s="99">
        <f t="shared" si="8"/>
        <v>0</v>
      </c>
      <c r="K23" s="101">
        <f t="shared" si="2"/>
        <v>0</v>
      </c>
      <c r="L23" s="55">
        <f t="shared" si="3"/>
        <v>0</v>
      </c>
      <c r="M23" s="55">
        <f t="shared" si="4"/>
        <v>0</v>
      </c>
      <c r="N23" s="55">
        <f t="shared" si="5"/>
        <v>0</v>
      </c>
      <c r="O23" s="55">
        <f t="shared" si="6"/>
        <v>0</v>
      </c>
    </row>
    <row r="24" spans="1:15" ht="25.5" x14ac:dyDescent="0.2">
      <c r="A24" s="61">
        <v>9</v>
      </c>
      <c r="B24" s="130" t="s">
        <v>111</v>
      </c>
      <c r="C24" s="97" t="s">
        <v>93</v>
      </c>
      <c r="D24" s="128">
        <v>16.571000000000002</v>
      </c>
      <c r="E24" s="161"/>
      <c r="F24" s="100"/>
      <c r="G24" s="101">
        <f t="shared" si="0"/>
        <v>0</v>
      </c>
      <c r="H24" s="55"/>
      <c r="I24" s="101"/>
      <c r="J24" s="99">
        <f t="shared" si="8"/>
        <v>0</v>
      </c>
      <c r="K24" s="101">
        <f t="shared" si="2"/>
        <v>0</v>
      </c>
      <c r="L24" s="55">
        <f t="shared" si="3"/>
        <v>0</v>
      </c>
      <c r="M24" s="55">
        <f t="shared" si="4"/>
        <v>0</v>
      </c>
      <c r="N24" s="55">
        <f t="shared" si="5"/>
        <v>0</v>
      </c>
      <c r="O24" s="55">
        <f t="shared" si="6"/>
        <v>0</v>
      </c>
    </row>
    <row r="25" spans="1:15" x14ac:dyDescent="0.2">
      <c r="A25" s="61">
        <v>10</v>
      </c>
      <c r="B25" s="130" t="s">
        <v>80</v>
      </c>
      <c r="C25" s="97" t="s">
        <v>73</v>
      </c>
      <c r="D25" s="128">
        <v>11</v>
      </c>
      <c r="E25" s="161"/>
      <c r="F25" s="100"/>
      <c r="G25" s="101">
        <f t="shared" si="0"/>
        <v>0</v>
      </c>
      <c r="H25" s="55"/>
      <c r="I25" s="101"/>
      <c r="J25" s="99">
        <f t="shared" si="8"/>
        <v>0</v>
      </c>
      <c r="K25" s="101">
        <f t="shared" si="2"/>
        <v>0</v>
      </c>
      <c r="L25" s="55">
        <f t="shared" si="3"/>
        <v>0</v>
      </c>
      <c r="M25" s="55">
        <f t="shared" si="4"/>
        <v>0</v>
      </c>
      <c r="N25" s="55">
        <f t="shared" si="5"/>
        <v>0</v>
      </c>
      <c r="O25" s="55">
        <f t="shared" si="6"/>
        <v>0</v>
      </c>
    </row>
    <row r="26" spans="1:15" x14ac:dyDescent="0.2">
      <c r="A26" s="61"/>
      <c r="B26" s="133" t="s">
        <v>112</v>
      </c>
      <c r="C26" s="123"/>
      <c r="D26" s="132"/>
      <c r="E26" s="96"/>
      <c r="F26" s="55"/>
      <c r="G26" s="98"/>
      <c r="H26" s="98"/>
      <c r="I26" s="98"/>
      <c r="J26" s="98"/>
      <c r="K26" s="101"/>
      <c r="L26" s="55"/>
      <c r="M26" s="55"/>
      <c r="N26" s="55"/>
      <c r="O26" s="55"/>
    </row>
    <row r="27" spans="1:15" ht="51" x14ac:dyDescent="0.2">
      <c r="A27" s="61">
        <v>11</v>
      </c>
      <c r="B27" s="122" t="s">
        <v>76</v>
      </c>
      <c r="C27" s="123" t="s">
        <v>73</v>
      </c>
      <c r="D27" s="132">
        <v>6.9</v>
      </c>
      <c r="E27" s="161"/>
      <c r="F27" s="100"/>
      <c r="G27" s="101">
        <f t="shared" ref="G27:G31" si="9">ROUND(E27*F27,2)</f>
        <v>0</v>
      </c>
      <c r="H27" s="55"/>
      <c r="I27" s="101"/>
      <c r="J27" s="99">
        <f>SUM(G27:I27)</f>
        <v>0</v>
      </c>
      <c r="K27" s="101">
        <f>ROUND(D27*E27,2)</f>
        <v>0</v>
      </c>
      <c r="L27" s="55">
        <f>ROUND(D27*G27,2)</f>
        <v>0</v>
      </c>
      <c r="M27" s="55">
        <f>ROUND(D27*H27,2)</f>
        <v>0</v>
      </c>
      <c r="N27" s="55">
        <f>ROUND(I27*D27,2)</f>
        <v>0</v>
      </c>
      <c r="O27" s="55">
        <f>SUM(L27:N27)</f>
        <v>0</v>
      </c>
    </row>
    <row r="28" spans="1:15" ht="63.75" x14ac:dyDescent="0.2">
      <c r="A28" s="61">
        <v>12</v>
      </c>
      <c r="B28" s="122" t="s">
        <v>77</v>
      </c>
      <c r="C28" s="123" t="s">
        <v>73</v>
      </c>
      <c r="D28" s="132">
        <v>6.9</v>
      </c>
      <c r="E28" s="161"/>
      <c r="F28" s="100"/>
      <c r="G28" s="101">
        <f t="shared" si="9"/>
        <v>0</v>
      </c>
      <c r="H28" s="55"/>
      <c r="I28" s="101"/>
      <c r="J28" s="99">
        <f>SUM(G28:I28)</f>
        <v>0</v>
      </c>
      <c r="K28" s="101">
        <f>ROUND(D28*E28,2)</f>
        <v>0</v>
      </c>
      <c r="L28" s="55">
        <f>ROUND(D28*G28,2)</f>
        <v>0</v>
      </c>
      <c r="M28" s="55">
        <f>ROUND(D28*H28,2)</f>
        <v>0</v>
      </c>
      <c r="N28" s="55">
        <f>ROUND(I28*D28,2)</f>
        <v>0</v>
      </c>
      <c r="O28" s="55">
        <f>SUM(L28:N28)</f>
        <v>0</v>
      </c>
    </row>
    <row r="29" spans="1:15" ht="25.5" x14ac:dyDescent="0.2">
      <c r="A29" s="61">
        <v>13</v>
      </c>
      <c r="B29" s="122" t="s">
        <v>113</v>
      </c>
      <c r="C29" s="97" t="s">
        <v>93</v>
      </c>
      <c r="D29" s="132">
        <v>0.86250000000000004</v>
      </c>
      <c r="E29" s="161"/>
      <c r="F29" s="100"/>
      <c r="G29" s="101">
        <f t="shared" si="9"/>
        <v>0</v>
      </c>
      <c r="H29" s="55"/>
      <c r="I29" s="101"/>
      <c r="J29" s="99">
        <f>SUM(G29:I29)</f>
        <v>0</v>
      </c>
      <c r="K29" s="101">
        <f>ROUND(D29*E29,2)</f>
        <v>0</v>
      </c>
      <c r="L29" s="55">
        <f>ROUND(D29*G29,2)</f>
        <v>0</v>
      </c>
      <c r="M29" s="55">
        <f>ROUND(D29*H29,2)</f>
        <v>0</v>
      </c>
      <c r="N29" s="55">
        <f>ROUND(I29*D29,2)</f>
        <v>0</v>
      </c>
      <c r="O29" s="55">
        <f>SUM(L29:N29)</f>
        <v>0</v>
      </c>
    </row>
    <row r="30" spans="1:15" ht="25.5" x14ac:dyDescent="0.2">
      <c r="A30" s="61">
        <v>14</v>
      </c>
      <c r="B30" s="122" t="s">
        <v>111</v>
      </c>
      <c r="C30" s="97" t="s">
        <v>93</v>
      </c>
      <c r="D30" s="132">
        <v>1.0349999999999999</v>
      </c>
      <c r="E30" s="161"/>
      <c r="F30" s="100"/>
      <c r="G30" s="101">
        <f t="shared" si="9"/>
        <v>0</v>
      </c>
      <c r="H30" s="55"/>
      <c r="I30" s="101"/>
      <c r="J30" s="99">
        <f>SUM(G30:I30)</f>
        <v>0</v>
      </c>
      <c r="K30" s="101">
        <f>ROUND(D30*E30,2)</f>
        <v>0</v>
      </c>
      <c r="L30" s="55">
        <f>ROUND(D30*G30,2)</f>
        <v>0</v>
      </c>
      <c r="M30" s="55">
        <f>ROUND(D30*H30,2)</f>
        <v>0</v>
      </c>
      <c r="N30" s="55">
        <f>ROUND(I30*D30,2)</f>
        <v>0</v>
      </c>
      <c r="O30" s="55">
        <f>SUM(L30:N30)</f>
        <v>0</v>
      </c>
    </row>
    <row r="31" spans="1:15" x14ac:dyDescent="0.2">
      <c r="A31" s="61">
        <v>15</v>
      </c>
      <c r="B31" s="122" t="s">
        <v>80</v>
      </c>
      <c r="C31" s="123" t="s">
        <v>73</v>
      </c>
      <c r="D31" s="132">
        <v>6.9</v>
      </c>
      <c r="E31" s="161"/>
      <c r="F31" s="100"/>
      <c r="G31" s="101">
        <f t="shared" si="9"/>
        <v>0</v>
      </c>
      <c r="H31" s="55"/>
      <c r="I31" s="101"/>
      <c r="J31" s="99">
        <f>SUM(G31:I31)</f>
        <v>0</v>
      </c>
      <c r="K31" s="101">
        <f>ROUND(D31*E31,2)</f>
        <v>0</v>
      </c>
      <c r="L31" s="55">
        <f>ROUND(D31*G31,2)</f>
        <v>0</v>
      </c>
      <c r="M31" s="55">
        <f>ROUND(D31*H31,2)</f>
        <v>0</v>
      </c>
      <c r="N31" s="55">
        <f>ROUND(I31*D31,2)</f>
        <v>0</v>
      </c>
      <c r="O31" s="55">
        <f>SUM(L31:N31)</f>
        <v>0</v>
      </c>
    </row>
    <row r="32" spans="1:15" x14ac:dyDescent="0.2">
      <c r="A32" s="61"/>
      <c r="B32" s="131" t="s">
        <v>81</v>
      </c>
      <c r="C32" s="97"/>
      <c r="D32" s="96"/>
      <c r="E32" s="96"/>
      <c r="F32" s="55"/>
      <c r="G32" s="98"/>
      <c r="H32" s="98"/>
      <c r="I32" s="98"/>
      <c r="J32" s="98"/>
      <c r="K32" s="101"/>
      <c r="L32" s="55"/>
      <c r="M32" s="55"/>
      <c r="N32" s="55"/>
      <c r="O32" s="55"/>
    </row>
    <row r="33" spans="1:15" ht="38.25" x14ac:dyDescent="0.2">
      <c r="A33" s="61">
        <v>16</v>
      </c>
      <c r="B33" s="130" t="s">
        <v>114</v>
      </c>
      <c r="C33" s="97" t="s">
        <v>73</v>
      </c>
      <c r="D33" s="127">
        <v>526.6</v>
      </c>
      <c r="E33" s="161"/>
      <c r="F33" s="100"/>
      <c r="G33" s="101">
        <f t="shared" ref="G33:G37" si="10">ROUND(E33*F33,2)</f>
        <v>0</v>
      </c>
      <c r="H33" s="55"/>
      <c r="I33" s="101"/>
      <c r="J33" s="99">
        <f t="shared" ref="J33:J57" si="11">SUM(G33:I33)</f>
        <v>0</v>
      </c>
      <c r="K33" s="101">
        <f t="shared" ref="K33:K57" si="12">ROUND(D33*E33,2)</f>
        <v>0</v>
      </c>
      <c r="L33" s="55">
        <f t="shared" ref="L33:L57" si="13">ROUND(D33*G33,2)</f>
        <v>0</v>
      </c>
      <c r="M33" s="55">
        <f t="shared" ref="M33:M57" si="14">ROUND(D33*H33,2)</f>
        <v>0</v>
      </c>
      <c r="N33" s="55">
        <f t="shared" ref="N33:N57" si="15">ROUND(I33*D33,2)</f>
        <v>0</v>
      </c>
      <c r="O33" s="55">
        <f t="shared" ref="O33:O57" si="16">SUM(L33:N33)</f>
        <v>0</v>
      </c>
    </row>
    <row r="34" spans="1:15" ht="25.5" x14ac:dyDescent="0.2">
      <c r="A34" s="61">
        <v>17</v>
      </c>
      <c r="B34" s="130" t="s">
        <v>115</v>
      </c>
      <c r="C34" s="123" t="s">
        <v>73</v>
      </c>
      <c r="D34" s="127">
        <v>11</v>
      </c>
      <c r="E34" s="161"/>
      <c r="F34" s="100"/>
      <c r="G34" s="101">
        <f t="shared" si="10"/>
        <v>0</v>
      </c>
      <c r="H34" s="55"/>
      <c r="I34" s="101"/>
      <c r="J34" s="99">
        <f t="shared" si="11"/>
        <v>0</v>
      </c>
      <c r="K34" s="101">
        <f t="shared" si="12"/>
        <v>0</v>
      </c>
      <c r="L34" s="55">
        <f t="shared" si="13"/>
        <v>0</v>
      </c>
      <c r="M34" s="55">
        <f t="shared" si="14"/>
        <v>0</v>
      </c>
      <c r="N34" s="55">
        <f t="shared" si="15"/>
        <v>0</v>
      </c>
      <c r="O34" s="55">
        <f t="shared" si="16"/>
        <v>0</v>
      </c>
    </row>
    <row r="35" spans="1:15" ht="38.25" x14ac:dyDescent="0.2">
      <c r="A35" s="89">
        <v>18</v>
      </c>
      <c r="B35" s="130" t="s">
        <v>116</v>
      </c>
      <c r="C35" s="97" t="s">
        <v>73</v>
      </c>
      <c r="D35" s="127">
        <v>8</v>
      </c>
      <c r="E35" s="161"/>
      <c r="F35" s="100"/>
      <c r="G35" s="101">
        <f t="shared" si="10"/>
        <v>0</v>
      </c>
      <c r="H35" s="55"/>
      <c r="I35" s="101"/>
      <c r="J35" s="99">
        <f t="shared" si="11"/>
        <v>0</v>
      </c>
      <c r="K35" s="101">
        <f t="shared" si="12"/>
        <v>0</v>
      </c>
      <c r="L35" s="55">
        <f t="shared" si="13"/>
        <v>0</v>
      </c>
      <c r="M35" s="55">
        <f t="shared" si="14"/>
        <v>0</v>
      </c>
      <c r="N35" s="55">
        <f t="shared" si="15"/>
        <v>0</v>
      </c>
      <c r="O35" s="55">
        <f t="shared" si="16"/>
        <v>0</v>
      </c>
    </row>
    <row r="36" spans="1:15" ht="38.25" x14ac:dyDescent="0.2">
      <c r="A36" s="89">
        <v>19</v>
      </c>
      <c r="B36" s="130" t="s">
        <v>117</v>
      </c>
      <c r="C36" s="97" t="s">
        <v>73</v>
      </c>
      <c r="D36" s="127">
        <v>6.9</v>
      </c>
      <c r="E36" s="161"/>
      <c r="F36" s="100"/>
      <c r="G36" s="101">
        <f t="shared" si="10"/>
        <v>0</v>
      </c>
      <c r="H36" s="55"/>
      <c r="I36" s="101"/>
      <c r="J36" s="99">
        <f t="shared" si="11"/>
        <v>0</v>
      </c>
      <c r="K36" s="101">
        <f t="shared" si="12"/>
        <v>0</v>
      </c>
      <c r="L36" s="55">
        <f t="shared" si="13"/>
        <v>0</v>
      </c>
      <c r="M36" s="55">
        <f t="shared" si="14"/>
        <v>0</v>
      </c>
      <c r="N36" s="55">
        <f t="shared" si="15"/>
        <v>0</v>
      </c>
      <c r="O36" s="55">
        <f t="shared" si="16"/>
        <v>0</v>
      </c>
    </row>
    <row r="37" spans="1:15" ht="63.75" x14ac:dyDescent="0.2">
      <c r="A37" s="61">
        <v>20</v>
      </c>
      <c r="B37" s="122" t="s">
        <v>86</v>
      </c>
      <c r="C37" s="97" t="s">
        <v>146</v>
      </c>
      <c r="D37" s="62">
        <v>1</v>
      </c>
      <c r="E37" s="127"/>
      <c r="F37" s="100"/>
      <c r="G37" s="101">
        <f t="shared" si="10"/>
        <v>0</v>
      </c>
      <c r="H37" s="55"/>
      <c r="I37" s="101"/>
      <c r="J37" s="99">
        <f t="shared" si="11"/>
        <v>0</v>
      </c>
      <c r="K37" s="101">
        <f t="shared" si="12"/>
        <v>0</v>
      </c>
      <c r="L37" s="55">
        <f t="shared" si="13"/>
        <v>0</v>
      </c>
      <c r="M37" s="55">
        <f t="shared" si="14"/>
        <v>0</v>
      </c>
      <c r="N37" s="55">
        <f t="shared" si="15"/>
        <v>0</v>
      </c>
      <c r="O37" s="55">
        <f t="shared" si="16"/>
        <v>0</v>
      </c>
    </row>
    <row r="38" spans="1:15" ht="63.75" x14ac:dyDescent="0.2">
      <c r="A38" s="61">
        <v>21</v>
      </c>
      <c r="B38" s="122" t="s">
        <v>118</v>
      </c>
      <c r="C38" s="97" t="s">
        <v>146</v>
      </c>
      <c r="D38" s="62">
        <v>1</v>
      </c>
      <c r="E38" s="161"/>
      <c r="F38" s="100"/>
      <c r="G38" s="101">
        <f t="shared" ref="G38:G57" si="17">ROUND(E38*F38,2)</f>
        <v>0</v>
      </c>
      <c r="H38" s="55"/>
      <c r="I38" s="101"/>
      <c r="J38" s="99">
        <f t="shared" si="11"/>
        <v>0</v>
      </c>
      <c r="K38" s="101">
        <f t="shared" si="12"/>
        <v>0</v>
      </c>
      <c r="L38" s="55">
        <f t="shared" si="13"/>
        <v>0</v>
      </c>
      <c r="M38" s="55">
        <f t="shared" si="14"/>
        <v>0</v>
      </c>
      <c r="N38" s="55">
        <f t="shared" si="15"/>
        <v>0</v>
      </c>
      <c r="O38" s="55">
        <f t="shared" si="16"/>
        <v>0</v>
      </c>
    </row>
    <row r="39" spans="1:15" ht="25.5" x14ac:dyDescent="0.2">
      <c r="A39" s="61">
        <v>22</v>
      </c>
      <c r="B39" s="122" t="s">
        <v>97</v>
      </c>
      <c r="C39" s="97" t="s">
        <v>280</v>
      </c>
      <c r="D39" s="62">
        <v>2</v>
      </c>
      <c r="E39" s="161"/>
      <c r="F39" s="100"/>
      <c r="G39" s="101">
        <f t="shared" si="17"/>
        <v>0</v>
      </c>
      <c r="H39" s="55"/>
      <c r="I39" s="101"/>
      <c r="J39" s="99">
        <f t="shared" si="11"/>
        <v>0</v>
      </c>
      <c r="K39" s="101">
        <f t="shared" si="12"/>
        <v>0</v>
      </c>
      <c r="L39" s="55">
        <f t="shared" si="13"/>
        <v>0</v>
      </c>
      <c r="M39" s="55">
        <f t="shared" si="14"/>
        <v>0</v>
      </c>
      <c r="N39" s="55">
        <f t="shared" si="15"/>
        <v>0</v>
      </c>
      <c r="O39" s="55">
        <f t="shared" si="16"/>
        <v>0</v>
      </c>
    </row>
    <row r="40" spans="1:15" x14ac:dyDescent="0.2">
      <c r="A40" s="61">
        <v>23</v>
      </c>
      <c r="B40" s="122" t="s">
        <v>124</v>
      </c>
      <c r="C40" s="97" t="s">
        <v>280</v>
      </c>
      <c r="D40" s="62">
        <v>8</v>
      </c>
      <c r="E40" s="161"/>
      <c r="F40" s="100"/>
      <c r="G40" s="101">
        <f t="shared" si="17"/>
        <v>0</v>
      </c>
      <c r="H40" s="55"/>
      <c r="I40" s="101"/>
      <c r="J40" s="99">
        <f t="shared" si="11"/>
        <v>0</v>
      </c>
      <c r="K40" s="101">
        <f t="shared" si="12"/>
        <v>0</v>
      </c>
      <c r="L40" s="55">
        <f t="shared" si="13"/>
        <v>0</v>
      </c>
      <c r="M40" s="55">
        <f t="shared" si="14"/>
        <v>0</v>
      </c>
      <c r="N40" s="55">
        <f t="shared" si="15"/>
        <v>0</v>
      </c>
      <c r="O40" s="55">
        <f t="shared" si="16"/>
        <v>0</v>
      </c>
    </row>
    <row r="41" spans="1:15" ht="38.25" x14ac:dyDescent="0.2">
      <c r="A41" s="61">
        <v>24</v>
      </c>
      <c r="B41" s="122" t="s">
        <v>99</v>
      </c>
      <c r="C41" s="97" t="s">
        <v>280</v>
      </c>
      <c r="D41" s="62">
        <v>17</v>
      </c>
      <c r="E41" s="161"/>
      <c r="F41" s="100"/>
      <c r="G41" s="101">
        <f t="shared" si="17"/>
        <v>0</v>
      </c>
      <c r="H41" s="55"/>
      <c r="I41" s="101"/>
      <c r="J41" s="99">
        <f t="shared" si="11"/>
        <v>0</v>
      </c>
      <c r="K41" s="101">
        <f t="shared" si="12"/>
        <v>0</v>
      </c>
      <c r="L41" s="55">
        <f t="shared" si="13"/>
        <v>0</v>
      </c>
      <c r="M41" s="55">
        <f t="shared" si="14"/>
        <v>0</v>
      </c>
      <c r="N41" s="55">
        <f t="shared" si="15"/>
        <v>0</v>
      </c>
      <c r="O41" s="55">
        <f t="shared" si="16"/>
        <v>0</v>
      </c>
    </row>
    <row r="42" spans="1:15" ht="25.5" x14ac:dyDescent="0.2">
      <c r="A42" s="61">
        <v>25</v>
      </c>
      <c r="B42" s="122" t="s">
        <v>100</v>
      </c>
      <c r="C42" s="97" t="s">
        <v>280</v>
      </c>
      <c r="D42" s="62">
        <v>32</v>
      </c>
      <c r="E42" s="161"/>
      <c r="F42" s="100"/>
      <c r="G42" s="101">
        <f t="shared" si="17"/>
        <v>0</v>
      </c>
      <c r="H42" s="55"/>
      <c r="I42" s="101"/>
      <c r="J42" s="99">
        <f t="shared" si="11"/>
        <v>0</v>
      </c>
      <c r="K42" s="101">
        <f t="shared" si="12"/>
        <v>0</v>
      </c>
      <c r="L42" s="55">
        <f t="shared" si="13"/>
        <v>0</v>
      </c>
      <c r="M42" s="55">
        <f t="shared" si="14"/>
        <v>0</v>
      </c>
      <c r="N42" s="55">
        <f t="shared" si="15"/>
        <v>0</v>
      </c>
      <c r="O42" s="55">
        <f t="shared" si="16"/>
        <v>0</v>
      </c>
    </row>
    <row r="43" spans="1:15" x14ac:dyDescent="0.2">
      <c r="A43" s="61">
        <v>26</v>
      </c>
      <c r="B43" s="122" t="s">
        <v>95</v>
      </c>
      <c r="C43" s="97" t="s">
        <v>280</v>
      </c>
      <c r="D43" s="62">
        <v>2</v>
      </c>
      <c r="E43" s="161"/>
      <c r="F43" s="100"/>
      <c r="G43" s="101">
        <f t="shared" si="17"/>
        <v>0</v>
      </c>
      <c r="H43" s="55"/>
      <c r="I43" s="101"/>
      <c r="J43" s="99">
        <f t="shared" si="11"/>
        <v>0</v>
      </c>
      <c r="K43" s="101">
        <f t="shared" si="12"/>
        <v>0</v>
      </c>
      <c r="L43" s="55">
        <f t="shared" si="13"/>
        <v>0</v>
      </c>
      <c r="M43" s="55">
        <f t="shared" si="14"/>
        <v>0</v>
      </c>
      <c r="N43" s="55">
        <f t="shared" si="15"/>
        <v>0</v>
      </c>
      <c r="O43" s="55">
        <f t="shared" si="16"/>
        <v>0</v>
      </c>
    </row>
    <row r="44" spans="1:15" ht="51" x14ac:dyDescent="0.2">
      <c r="A44" s="61">
        <v>27</v>
      </c>
      <c r="B44" s="122" t="s">
        <v>96</v>
      </c>
      <c r="C44" s="97" t="s">
        <v>146</v>
      </c>
      <c r="D44" s="62">
        <v>2</v>
      </c>
      <c r="E44" s="161"/>
      <c r="F44" s="100"/>
      <c r="G44" s="101">
        <f t="shared" si="17"/>
        <v>0</v>
      </c>
      <c r="H44" s="55"/>
      <c r="I44" s="101"/>
      <c r="J44" s="99">
        <f t="shared" si="11"/>
        <v>0</v>
      </c>
      <c r="K44" s="101">
        <f t="shared" si="12"/>
        <v>0</v>
      </c>
      <c r="L44" s="55">
        <f t="shared" si="13"/>
        <v>0</v>
      </c>
      <c r="M44" s="55">
        <f t="shared" si="14"/>
        <v>0</v>
      </c>
      <c r="N44" s="55">
        <f t="shared" si="15"/>
        <v>0</v>
      </c>
      <c r="O44" s="55">
        <f t="shared" si="16"/>
        <v>0</v>
      </c>
    </row>
    <row r="45" spans="1:15" ht="25.5" x14ac:dyDescent="0.2">
      <c r="A45" s="61">
        <v>28</v>
      </c>
      <c r="B45" s="122" t="s">
        <v>125</v>
      </c>
      <c r="C45" s="97" t="s">
        <v>280</v>
      </c>
      <c r="D45" s="62">
        <v>2</v>
      </c>
      <c r="E45" s="161"/>
      <c r="F45" s="100"/>
      <c r="G45" s="101">
        <f t="shared" si="17"/>
        <v>0</v>
      </c>
      <c r="H45" s="55"/>
      <c r="I45" s="101"/>
      <c r="J45" s="99">
        <f t="shared" si="11"/>
        <v>0</v>
      </c>
      <c r="K45" s="101">
        <f t="shared" si="12"/>
        <v>0</v>
      </c>
      <c r="L45" s="55">
        <f t="shared" si="13"/>
        <v>0</v>
      </c>
      <c r="M45" s="55">
        <f t="shared" si="14"/>
        <v>0</v>
      </c>
      <c r="N45" s="55">
        <f t="shared" si="15"/>
        <v>0</v>
      </c>
      <c r="O45" s="55">
        <f t="shared" si="16"/>
        <v>0</v>
      </c>
    </row>
    <row r="46" spans="1:15" x14ac:dyDescent="0.2">
      <c r="A46" s="61">
        <v>29</v>
      </c>
      <c r="B46" s="122" t="s">
        <v>126</v>
      </c>
      <c r="C46" s="97" t="s">
        <v>280</v>
      </c>
      <c r="D46" s="62">
        <v>8</v>
      </c>
      <c r="E46" s="161"/>
      <c r="F46" s="100"/>
      <c r="G46" s="101">
        <f t="shared" si="17"/>
        <v>0</v>
      </c>
      <c r="H46" s="55"/>
      <c r="I46" s="101"/>
      <c r="J46" s="99">
        <f t="shared" si="11"/>
        <v>0</v>
      </c>
      <c r="K46" s="101">
        <f t="shared" si="12"/>
        <v>0</v>
      </c>
      <c r="L46" s="55">
        <f t="shared" si="13"/>
        <v>0</v>
      </c>
      <c r="M46" s="55">
        <f t="shared" si="14"/>
        <v>0</v>
      </c>
      <c r="N46" s="55">
        <f t="shared" si="15"/>
        <v>0</v>
      </c>
      <c r="O46" s="55">
        <f t="shared" si="16"/>
        <v>0</v>
      </c>
    </row>
    <row r="47" spans="1:15" x14ac:dyDescent="0.2">
      <c r="A47" s="61">
        <v>30</v>
      </c>
      <c r="B47" s="122" t="s">
        <v>127</v>
      </c>
      <c r="C47" s="97" t="s">
        <v>280</v>
      </c>
      <c r="D47" s="62">
        <v>2</v>
      </c>
      <c r="E47" s="161"/>
      <c r="F47" s="100"/>
      <c r="G47" s="101">
        <f t="shared" si="17"/>
        <v>0</v>
      </c>
      <c r="H47" s="55"/>
      <c r="I47" s="101"/>
      <c r="J47" s="99">
        <f t="shared" si="11"/>
        <v>0</v>
      </c>
      <c r="K47" s="101">
        <f t="shared" si="12"/>
        <v>0</v>
      </c>
      <c r="L47" s="55">
        <f t="shared" si="13"/>
        <v>0</v>
      </c>
      <c r="M47" s="55">
        <f t="shared" si="14"/>
        <v>0</v>
      </c>
      <c r="N47" s="55">
        <f t="shared" si="15"/>
        <v>0</v>
      </c>
      <c r="O47" s="55">
        <f t="shared" si="16"/>
        <v>0</v>
      </c>
    </row>
    <row r="48" spans="1:15" x14ac:dyDescent="0.2">
      <c r="A48" s="61">
        <v>31</v>
      </c>
      <c r="B48" s="122" t="s">
        <v>106</v>
      </c>
      <c r="C48" s="97" t="s">
        <v>280</v>
      </c>
      <c r="D48" s="62">
        <v>1</v>
      </c>
      <c r="E48" s="161"/>
      <c r="F48" s="100"/>
      <c r="G48" s="101">
        <f t="shared" si="17"/>
        <v>0</v>
      </c>
      <c r="H48" s="55"/>
      <c r="I48" s="101"/>
      <c r="J48" s="99">
        <f t="shared" si="11"/>
        <v>0</v>
      </c>
      <c r="K48" s="101">
        <f t="shared" si="12"/>
        <v>0</v>
      </c>
      <c r="L48" s="55">
        <f t="shared" si="13"/>
        <v>0</v>
      </c>
      <c r="M48" s="55">
        <f t="shared" si="14"/>
        <v>0</v>
      </c>
      <c r="N48" s="55">
        <f t="shared" si="15"/>
        <v>0</v>
      </c>
      <c r="O48" s="55">
        <f t="shared" si="16"/>
        <v>0</v>
      </c>
    </row>
    <row r="49" spans="1:15" x14ac:dyDescent="0.2">
      <c r="A49" s="61">
        <v>32</v>
      </c>
      <c r="B49" s="122" t="s">
        <v>128</v>
      </c>
      <c r="C49" s="97" t="s">
        <v>280</v>
      </c>
      <c r="D49" s="62">
        <v>2</v>
      </c>
      <c r="E49" s="161"/>
      <c r="F49" s="100"/>
      <c r="G49" s="101">
        <f t="shared" si="17"/>
        <v>0</v>
      </c>
      <c r="H49" s="55"/>
      <c r="I49" s="101"/>
      <c r="J49" s="99">
        <f t="shared" si="11"/>
        <v>0</v>
      </c>
      <c r="K49" s="101">
        <f t="shared" si="12"/>
        <v>0</v>
      </c>
      <c r="L49" s="55">
        <f t="shared" si="13"/>
        <v>0</v>
      </c>
      <c r="M49" s="55">
        <f t="shared" si="14"/>
        <v>0</v>
      </c>
      <c r="N49" s="55">
        <f t="shared" si="15"/>
        <v>0</v>
      </c>
      <c r="O49" s="55">
        <f t="shared" si="16"/>
        <v>0</v>
      </c>
    </row>
    <row r="50" spans="1:15" ht="25.5" x14ac:dyDescent="0.2">
      <c r="A50" s="61">
        <v>33</v>
      </c>
      <c r="B50" s="122" t="s">
        <v>88</v>
      </c>
      <c r="C50" s="97" t="s">
        <v>73</v>
      </c>
      <c r="D50" s="129">
        <v>552.5</v>
      </c>
      <c r="E50" s="161"/>
      <c r="F50" s="100"/>
      <c r="G50" s="101">
        <f t="shared" si="17"/>
        <v>0</v>
      </c>
      <c r="H50" s="55"/>
      <c r="I50" s="101"/>
      <c r="J50" s="99">
        <f t="shared" si="11"/>
        <v>0</v>
      </c>
      <c r="K50" s="101">
        <f t="shared" si="12"/>
        <v>0</v>
      </c>
      <c r="L50" s="55">
        <f t="shared" si="13"/>
        <v>0</v>
      </c>
      <c r="M50" s="55">
        <f t="shared" si="14"/>
        <v>0</v>
      </c>
      <c r="N50" s="55">
        <f t="shared" si="15"/>
        <v>0</v>
      </c>
      <c r="O50" s="55">
        <f t="shared" si="16"/>
        <v>0</v>
      </c>
    </row>
    <row r="51" spans="1:15" x14ac:dyDescent="0.2">
      <c r="A51" s="61">
        <v>34</v>
      </c>
      <c r="B51" s="122" t="s">
        <v>89</v>
      </c>
      <c r="C51" s="97" t="s">
        <v>73</v>
      </c>
      <c r="D51" s="129">
        <v>552.5</v>
      </c>
      <c r="E51" s="161"/>
      <c r="F51" s="100"/>
      <c r="G51" s="101">
        <f t="shared" si="17"/>
        <v>0</v>
      </c>
      <c r="H51" s="55"/>
      <c r="I51" s="101"/>
      <c r="J51" s="99">
        <f t="shared" si="11"/>
        <v>0</v>
      </c>
      <c r="K51" s="101">
        <f t="shared" si="12"/>
        <v>0</v>
      </c>
      <c r="L51" s="55">
        <f t="shared" si="13"/>
        <v>0</v>
      </c>
      <c r="M51" s="55">
        <f t="shared" si="14"/>
        <v>0</v>
      </c>
      <c r="N51" s="55">
        <f t="shared" si="15"/>
        <v>0</v>
      </c>
      <c r="O51" s="55">
        <f t="shared" si="16"/>
        <v>0</v>
      </c>
    </row>
    <row r="52" spans="1:15" ht="51" x14ac:dyDescent="0.2">
      <c r="A52" s="61">
        <v>35</v>
      </c>
      <c r="B52" s="122" t="s">
        <v>119</v>
      </c>
      <c r="C52" s="97" t="s">
        <v>120</v>
      </c>
      <c r="D52" s="62">
        <v>1</v>
      </c>
      <c r="E52" s="161"/>
      <c r="F52" s="100"/>
      <c r="G52" s="101">
        <f t="shared" si="17"/>
        <v>0</v>
      </c>
      <c r="H52" s="55"/>
      <c r="I52" s="101"/>
      <c r="J52" s="99">
        <f t="shared" si="11"/>
        <v>0</v>
      </c>
      <c r="K52" s="101">
        <f t="shared" si="12"/>
        <v>0</v>
      </c>
      <c r="L52" s="55">
        <f t="shared" si="13"/>
        <v>0</v>
      </c>
      <c r="M52" s="55">
        <f t="shared" si="14"/>
        <v>0</v>
      </c>
      <c r="N52" s="55">
        <f t="shared" si="15"/>
        <v>0</v>
      </c>
      <c r="O52" s="55">
        <f t="shared" si="16"/>
        <v>0</v>
      </c>
    </row>
    <row r="53" spans="1:15" ht="63.75" x14ac:dyDescent="0.2">
      <c r="A53" s="61">
        <v>36</v>
      </c>
      <c r="B53" s="122" t="s">
        <v>121</v>
      </c>
      <c r="C53" s="97" t="s">
        <v>280</v>
      </c>
      <c r="D53" s="62">
        <v>1</v>
      </c>
      <c r="E53" s="161"/>
      <c r="F53" s="100"/>
      <c r="G53" s="101">
        <f t="shared" si="17"/>
        <v>0</v>
      </c>
      <c r="H53" s="55"/>
      <c r="I53" s="101"/>
      <c r="J53" s="99">
        <f t="shared" si="11"/>
        <v>0</v>
      </c>
      <c r="K53" s="101">
        <f t="shared" si="12"/>
        <v>0</v>
      </c>
      <c r="L53" s="55">
        <f t="shared" si="13"/>
        <v>0</v>
      </c>
      <c r="M53" s="55">
        <f t="shared" si="14"/>
        <v>0</v>
      </c>
      <c r="N53" s="55">
        <f t="shared" si="15"/>
        <v>0</v>
      </c>
      <c r="O53" s="55">
        <f t="shared" si="16"/>
        <v>0</v>
      </c>
    </row>
    <row r="54" spans="1:15" ht="38.25" x14ac:dyDescent="0.2">
      <c r="A54" s="61">
        <v>37</v>
      </c>
      <c r="B54" s="122" t="s">
        <v>122</v>
      </c>
      <c r="C54" s="97" t="s">
        <v>280</v>
      </c>
      <c r="D54" s="62">
        <v>2</v>
      </c>
      <c r="E54" s="161"/>
      <c r="F54" s="100"/>
      <c r="G54" s="101">
        <f t="shared" si="17"/>
        <v>0</v>
      </c>
      <c r="H54" s="55"/>
      <c r="I54" s="101"/>
      <c r="J54" s="99">
        <f t="shared" si="11"/>
        <v>0</v>
      </c>
      <c r="K54" s="101">
        <f t="shared" si="12"/>
        <v>0</v>
      </c>
      <c r="L54" s="55">
        <f t="shared" si="13"/>
        <v>0</v>
      </c>
      <c r="M54" s="55">
        <f t="shared" si="14"/>
        <v>0</v>
      </c>
      <c r="N54" s="55">
        <f t="shared" si="15"/>
        <v>0</v>
      </c>
      <c r="O54" s="55">
        <f t="shared" si="16"/>
        <v>0</v>
      </c>
    </row>
    <row r="55" spans="1:15" x14ac:dyDescent="0.2">
      <c r="A55" s="61">
        <v>38</v>
      </c>
      <c r="B55" s="122" t="s">
        <v>123</v>
      </c>
      <c r="C55" s="97" t="s">
        <v>280</v>
      </c>
      <c r="D55" s="62">
        <v>2</v>
      </c>
      <c r="E55" s="161"/>
      <c r="F55" s="100"/>
      <c r="G55" s="101">
        <f t="shared" si="17"/>
        <v>0</v>
      </c>
      <c r="H55" s="55"/>
      <c r="I55" s="101"/>
      <c r="J55" s="99">
        <f t="shared" si="11"/>
        <v>0</v>
      </c>
      <c r="K55" s="101">
        <f t="shared" si="12"/>
        <v>0</v>
      </c>
      <c r="L55" s="55">
        <f t="shared" si="13"/>
        <v>0</v>
      </c>
      <c r="M55" s="55">
        <f t="shared" si="14"/>
        <v>0</v>
      </c>
      <c r="N55" s="55">
        <f t="shared" si="15"/>
        <v>0</v>
      </c>
      <c r="O55" s="55">
        <f t="shared" si="16"/>
        <v>0</v>
      </c>
    </row>
    <row r="56" spans="1:15" ht="25.5" x14ac:dyDescent="0.2">
      <c r="A56" s="61">
        <v>39</v>
      </c>
      <c r="B56" s="122" t="s">
        <v>90</v>
      </c>
      <c r="C56" s="97" t="s">
        <v>280</v>
      </c>
      <c r="D56" s="62">
        <v>39</v>
      </c>
      <c r="E56" s="127"/>
      <c r="F56" s="100"/>
      <c r="G56" s="101">
        <f t="shared" si="17"/>
        <v>0</v>
      </c>
      <c r="H56" s="55"/>
      <c r="I56" s="101"/>
      <c r="J56" s="99">
        <f t="shared" si="11"/>
        <v>0</v>
      </c>
      <c r="K56" s="101">
        <f t="shared" si="12"/>
        <v>0</v>
      </c>
      <c r="L56" s="55">
        <f t="shared" si="13"/>
        <v>0</v>
      </c>
      <c r="M56" s="55">
        <f t="shared" si="14"/>
        <v>0</v>
      </c>
      <c r="N56" s="55">
        <f t="shared" si="15"/>
        <v>0</v>
      </c>
      <c r="O56" s="55">
        <f t="shared" si="16"/>
        <v>0</v>
      </c>
    </row>
    <row r="57" spans="1:15" ht="25.5" x14ac:dyDescent="0.2">
      <c r="A57" s="61">
        <v>40</v>
      </c>
      <c r="B57" s="122" t="s">
        <v>92</v>
      </c>
      <c r="C57" s="97" t="s">
        <v>69</v>
      </c>
      <c r="D57" s="62">
        <v>2</v>
      </c>
      <c r="E57" s="161"/>
      <c r="F57" s="100"/>
      <c r="G57" s="101">
        <f t="shared" si="17"/>
        <v>0</v>
      </c>
      <c r="H57" s="55"/>
      <c r="I57" s="101"/>
      <c r="J57" s="99">
        <f t="shared" si="11"/>
        <v>0</v>
      </c>
      <c r="K57" s="101">
        <f t="shared" si="12"/>
        <v>0</v>
      </c>
      <c r="L57" s="55">
        <f t="shared" si="13"/>
        <v>0</v>
      </c>
      <c r="M57" s="55">
        <f t="shared" si="14"/>
        <v>0</v>
      </c>
      <c r="N57" s="55">
        <f t="shared" si="15"/>
        <v>0</v>
      </c>
      <c r="O57" s="55">
        <f t="shared" si="16"/>
        <v>0</v>
      </c>
    </row>
    <row r="58" spans="1:15" s="37" customFormat="1" x14ac:dyDescent="0.2">
      <c r="A58" s="38"/>
      <c r="B58" s="23"/>
      <c r="C58" s="39"/>
      <c r="D58" s="38"/>
      <c r="E58" s="40"/>
      <c r="F58" s="41"/>
      <c r="G58" s="42"/>
      <c r="H58" s="42"/>
      <c r="I58" s="43"/>
      <c r="J58" s="42"/>
      <c r="K58" s="43"/>
      <c r="L58" s="42"/>
      <c r="M58" s="43"/>
      <c r="N58" s="42"/>
      <c r="O58" s="56"/>
    </row>
    <row r="59" spans="1:15" x14ac:dyDescent="0.2">
      <c r="J59" s="14" t="s">
        <v>42</v>
      </c>
      <c r="K59" s="44">
        <f>SUM(K13:K58)</f>
        <v>0</v>
      </c>
      <c r="L59" s="44">
        <f>SUM(L13:L58)</f>
        <v>0</v>
      </c>
      <c r="M59" s="44">
        <f>SUM(M13:M58)</f>
        <v>0</v>
      </c>
      <c r="N59" s="44">
        <f>SUM(N13:N58)</f>
        <v>0</v>
      </c>
      <c r="O59" s="45">
        <f>SUM(O13:O58)</f>
        <v>0</v>
      </c>
    </row>
    <row r="60" spans="1:15" x14ac:dyDescent="0.2">
      <c r="J60" s="14"/>
      <c r="K60" s="57"/>
      <c r="L60" s="57"/>
      <c r="M60" s="57"/>
      <c r="N60" s="57"/>
      <c r="O60" s="58"/>
    </row>
    <row r="61" spans="1:15" x14ac:dyDescent="0.2">
      <c r="B61" s="165" t="s">
        <v>20</v>
      </c>
      <c r="C61" s="172"/>
      <c r="D61" s="191"/>
      <c r="E61" s="191"/>
      <c r="F61" s="191"/>
    </row>
    <row r="62" spans="1:15" x14ac:dyDescent="0.2">
      <c r="B62" s="165"/>
      <c r="C62" s="106"/>
      <c r="D62" s="165"/>
      <c r="E62" s="46"/>
    </row>
    <row r="63" spans="1:15" x14ac:dyDescent="0.2">
      <c r="B63" s="173"/>
      <c r="C63" s="173"/>
      <c r="D63" s="173"/>
      <c r="E63" s="46"/>
    </row>
    <row r="64" spans="1:15" x14ac:dyDescent="0.2">
      <c r="B64" s="165"/>
      <c r="C64" s="165"/>
      <c r="D64" s="165"/>
      <c r="E64" s="46"/>
    </row>
    <row r="65" spans="2:6" x14ac:dyDescent="0.2">
      <c r="B65" s="166" t="s">
        <v>41</v>
      </c>
      <c r="C65" s="174"/>
      <c r="D65" s="175"/>
      <c r="E65" s="191"/>
      <c r="F65" s="191"/>
    </row>
    <row r="66" spans="2:6" x14ac:dyDescent="0.2">
      <c r="B66" s="165"/>
      <c r="C66" s="109"/>
      <c r="D66" s="105"/>
    </row>
  </sheetData>
  <mergeCells count="10">
    <mergeCell ref="A10:A11"/>
    <mergeCell ref="B10:B11"/>
    <mergeCell ref="C10:C11"/>
    <mergeCell ref="D10:D11"/>
    <mergeCell ref="E10:J10"/>
    <mergeCell ref="C61:F61"/>
    <mergeCell ref="B63:D63"/>
    <mergeCell ref="C65:F65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scale="90" orientation="landscape" horizontalDpi="4294967292" verticalDpi="360" r:id="rId1"/>
  <headerFooter alignWithMargins="0">
    <oddFooter>&amp;C&amp;8&amp;P</oddFooter>
  </headerFooter>
  <rowBreaks count="4" manualBreakCount="4">
    <brk id="19" max="14" man="1"/>
    <brk id="28" max="14" man="1"/>
    <brk id="40" max="14" man="1"/>
    <brk id="54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45"/>
  <sheetViews>
    <sheetView view="pageBreakPreview" zoomScaleNormal="100" zoomScaleSheetLayoutView="100" workbookViewId="0">
      <selection activeCell="A7" sqref="A7:B8"/>
    </sheetView>
  </sheetViews>
  <sheetFormatPr defaultColWidth="9.140625" defaultRowHeight="12.75" x14ac:dyDescent="0.2"/>
  <cols>
    <col min="1" max="1" width="5.7109375" style="3" customWidth="1"/>
    <col min="2" max="2" width="36.425781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129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KOPS1!C17</f>
        <v>ŪDENSAPGĀDE U1 SASKAŅU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4.2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O38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61"/>
      <c r="B13" s="125" t="s">
        <v>65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ht="25.5" x14ac:dyDescent="0.2">
      <c r="A14" s="61"/>
      <c r="B14" s="125" t="s">
        <v>130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38.25" x14ac:dyDescent="0.2">
      <c r="A16" s="61">
        <v>1</v>
      </c>
      <c r="B16" s="22" t="s">
        <v>109</v>
      </c>
      <c r="C16" s="97" t="s">
        <v>69</v>
      </c>
      <c r="D16" s="96">
        <v>2</v>
      </c>
      <c r="E16" s="162"/>
      <c r="F16" s="100"/>
      <c r="G16" s="163">
        <f t="shared" ref="G16:G23" si="0">ROUND(E16*F16,2)</f>
        <v>0</v>
      </c>
      <c r="H16" s="163"/>
      <c r="I16" s="164"/>
      <c r="J16" s="163">
        <f t="shared" ref="J16" si="1">SUM(G16:I16)</f>
        <v>0</v>
      </c>
      <c r="K16" s="101">
        <f t="shared" ref="K16:K23" si="2">ROUND(D16*E16,2)</f>
        <v>0</v>
      </c>
      <c r="L16" s="55">
        <f t="shared" ref="L16:L23" si="3">ROUND(D16*G16,2)</f>
        <v>0</v>
      </c>
      <c r="M16" s="55">
        <f t="shared" ref="M16:M23" si="4">ROUND(D16*H16,2)</f>
        <v>0</v>
      </c>
      <c r="N16" s="55">
        <f t="shared" ref="N16:N23" si="5">ROUND(I16*D16,2)</f>
        <v>0</v>
      </c>
      <c r="O16" s="55">
        <f t="shared" ref="O16:O23" si="6">SUM(L16:N16)</f>
        <v>0</v>
      </c>
    </row>
    <row r="17" spans="1:15" ht="28.5" customHeight="1" x14ac:dyDescent="0.2">
      <c r="A17" s="61">
        <v>2</v>
      </c>
      <c r="B17" s="22" t="s">
        <v>70</v>
      </c>
      <c r="C17" s="97" t="s">
        <v>69</v>
      </c>
      <c r="D17" s="96">
        <v>2</v>
      </c>
      <c r="E17" s="161"/>
      <c r="F17" s="100"/>
      <c r="G17" s="101">
        <f t="shared" si="0"/>
        <v>0</v>
      </c>
      <c r="H17" s="55"/>
      <c r="I17" s="101"/>
      <c r="J17" s="99">
        <f t="shared" ref="J17:J19" si="7">SUM(G17:I17)</f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ht="25.5" x14ac:dyDescent="0.2">
      <c r="A18" s="61">
        <v>3</v>
      </c>
      <c r="B18" s="130" t="s">
        <v>71</v>
      </c>
      <c r="C18" s="97" t="s">
        <v>69</v>
      </c>
      <c r="D18" s="96">
        <v>2</v>
      </c>
      <c r="E18" s="161"/>
      <c r="F18" s="100"/>
      <c r="G18" s="101">
        <f t="shared" si="0"/>
        <v>0</v>
      </c>
      <c r="H18" s="55"/>
      <c r="I18" s="101"/>
      <c r="J18" s="99">
        <f t="shared" si="7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38.25" x14ac:dyDescent="0.2">
      <c r="A19" s="61">
        <v>4</v>
      </c>
      <c r="B19" s="122" t="s">
        <v>131</v>
      </c>
      <c r="C19" s="123" t="s">
        <v>73</v>
      </c>
      <c r="D19" s="62">
        <v>16.7</v>
      </c>
      <c r="E19" s="161"/>
      <c r="F19" s="100"/>
      <c r="G19" s="101">
        <f t="shared" si="0"/>
        <v>0</v>
      </c>
      <c r="H19" s="55"/>
      <c r="I19" s="101"/>
      <c r="J19" s="99">
        <f t="shared" si="7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ht="51" x14ac:dyDescent="0.2">
      <c r="A20" s="61">
        <v>5</v>
      </c>
      <c r="B20" s="130" t="s">
        <v>75</v>
      </c>
      <c r="C20" s="97" t="s">
        <v>73</v>
      </c>
      <c r="D20" s="62">
        <v>4.2</v>
      </c>
      <c r="E20" s="161"/>
      <c r="F20" s="100"/>
      <c r="G20" s="101">
        <f t="shared" si="0"/>
        <v>0</v>
      </c>
      <c r="H20" s="55"/>
      <c r="I20" s="101"/>
      <c r="J20" s="99">
        <f t="shared" ref="J20:J23" si="8">SUM(G20:I20)</f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ht="63.75" x14ac:dyDescent="0.2">
      <c r="A21" s="61">
        <v>6</v>
      </c>
      <c r="B21" s="130" t="s">
        <v>77</v>
      </c>
      <c r="C21" s="97" t="s">
        <v>73</v>
      </c>
      <c r="D21" s="96">
        <v>4.2</v>
      </c>
      <c r="E21" s="161"/>
      <c r="F21" s="100"/>
      <c r="G21" s="101">
        <f t="shared" si="0"/>
        <v>0</v>
      </c>
      <c r="H21" s="55"/>
      <c r="I21" s="101"/>
      <c r="J21" s="99">
        <f t="shared" si="8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ht="25.5" x14ac:dyDescent="0.2">
      <c r="A22" s="61">
        <v>7</v>
      </c>
      <c r="B22" s="130" t="s">
        <v>78</v>
      </c>
      <c r="C22" s="142" t="s">
        <v>201</v>
      </c>
      <c r="D22" s="96">
        <v>2.2000000000000002</v>
      </c>
      <c r="E22" s="161"/>
      <c r="F22" s="100"/>
      <c r="G22" s="101">
        <f t="shared" si="0"/>
        <v>0</v>
      </c>
      <c r="H22" s="55"/>
      <c r="I22" s="101"/>
      <c r="J22" s="99">
        <f t="shared" si="8"/>
        <v>0</v>
      </c>
      <c r="K22" s="101">
        <f t="shared" si="2"/>
        <v>0</v>
      </c>
      <c r="L22" s="55">
        <f t="shared" si="3"/>
        <v>0</v>
      </c>
      <c r="M22" s="55">
        <f t="shared" si="4"/>
        <v>0</v>
      </c>
      <c r="N22" s="55">
        <f t="shared" si="5"/>
        <v>0</v>
      </c>
      <c r="O22" s="55">
        <f t="shared" si="6"/>
        <v>0</v>
      </c>
    </row>
    <row r="23" spans="1:15" ht="25.5" x14ac:dyDescent="0.2">
      <c r="A23" s="61">
        <v>8</v>
      </c>
      <c r="B23" s="130" t="s">
        <v>111</v>
      </c>
      <c r="C23" s="142" t="s">
        <v>201</v>
      </c>
      <c r="D23" s="128">
        <v>3.6774000000000004</v>
      </c>
      <c r="E23" s="161"/>
      <c r="F23" s="100"/>
      <c r="G23" s="101">
        <f t="shared" si="0"/>
        <v>0</v>
      </c>
      <c r="H23" s="55"/>
      <c r="I23" s="101"/>
      <c r="J23" s="99">
        <f t="shared" si="8"/>
        <v>0</v>
      </c>
      <c r="K23" s="101">
        <f t="shared" si="2"/>
        <v>0</v>
      </c>
      <c r="L23" s="55">
        <f t="shared" si="3"/>
        <v>0</v>
      </c>
      <c r="M23" s="55">
        <f t="shared" si="4"/>
        <v>0</v>
      </c>
      <c r="N23" s="55">
        <f t="shared" si="5"/>
        <v>0</v>
      </c>
      <c r="O23" s="55">
        <f t="shared" si="6"/>
        <v>0</v>
      </c>
    </row>
    <row r="24" spans="1:15" x14ac:dyDescent="0.2">
      <c r="A24" s="61"/>
      <c r="B24" s="131" t="s">
        <v>81</v>
      </c>
      <c r="C24" s="97"/>
      <c r="D24" s="96"/>
      <c r="E24" s="96"/>
      <c r="F24" s="55"/>
      <c r="G24" s="98"/>
      <c r="H24" s="98"/>
      <c r="I24" s="98"/>
      <c r="J24" s="98"/>
      <c r="K24" s="101"/>
      <c r="L24" s="55"/>
      <c r="M24" s="55"/>
      <c r="N24" s="55"/>
      <c r="O24" s="55"/>
    </row>
    <row r="25" spans="1:15" ht="38.25" x14ac:dyDescent="0.2">
      <c r="A25" s="61">
        <v>9</v>
      </c>
      <c r="B25" s="130" t="s">
        <v>114</v>
      </c>
      <c r="C25" s="97" t="s">
        <v>73</v>
      </c>
      <c r="D25" s="127">
        <v>16.7</v>
      </c>
      <c r="E25" s="161"/>
      <c r="F25" s="100"/>
      <c r="G25" s="101">
        <f t="shared" ref="G25:G31" si="9">ROUND(E25*F25,2)</f>
        <v>0</v>
      </c>
      <c r="H25" s="55"/>
      <c r="I25" s="101"/>
      <c r="J25" s="99">
        <f t="shared" ref="J25:J36" si="10">SUM(G25:I25)</f>
        <v>0</v>
      </c>
      <c r="K25" s="101">
        <f t="shared" ref="K25:K36" si="11">ROUND(D25*E25,2)</f>
        <v>0</v>
      </c>
      <c r="L25" s="55">
        <f t="shared" ref="L25:L36" si="12">ROUND(D25*G25,2)</f>
        <v>0</v>
      </c>
      <c r="M25" s="55">
        <f t="shared" ref="M25:M36" si="13">ROUND(D25*H25,2)</f>
        <v>0</v>
      </c>
      <c r="N25" s="55">
        <f t="shared" ref="N25:N36" si="14">ROUND(I25*D25,2)</f>
        <v>0</v>
      </c>
      <c r="O25" s="55">
        <f t="shared" ref="O25:O36" si="15">SUM(L25:N25)</f>
        <v>0</v>
      </c>
    </row>
    <row r="26" spans="1:15" ht="38.25" x14ac:dyDescent="0.2">
      <c r="A26" s="61">
        <v>10</v>
      </c>
      <c r="B26" s="130" t="s">
        <v>116</v>
      </c>
      <c r="C26" s="123" t="s">
        <v>73</v>
      </c>
      <c r="D26" s="127">
        <v>4.2</v>
      </c>
      <c r="E26" s="161"/>
      <c r="F26" s="100"/>
      <c r="G26" s="101">
        <f t="shared" si="9"/>
        <v>0</v>
      </c>
      <c r="H26" s="55"/>
      <c r="I26" s="101"/>
      <c r="J26" s="99">
        <f t="shared" si="10"/>
        <v>0</v>
      </c>
      <c r="K26" s="101">
        <f t="shared" si="11"/>
        <v>0</v>
      </c>
      <c r="L26" s="55">
        <f t="shared" si="12"/>
        <v>0</v>
      </c>
      <c r="M26" s="55">
        <f t="shared" si="13"/>
        <v>0</v>
      </c>
      <c r="N26" s="55">
        <f t="shared" si="14"/>
        <v>0</v>
      </c>
      <c r="O26" s="55">
        <f t="shared" si="15"/>
        <v>0</v>
      </c>
    </row>
    <row r="27" spans="1:15" ht="54.75" customHeight="1" x14ac:dyDescent="0.2">
      <c r="A27" s="89">
        <v>11</v>
      </c>
      <c r="B27" s="130" t="s">
        <v>86</v>
      </c>
      <c r="C27" s="97" t="s">
        <v>146</v>
      </c>
      <c r="D27" s="62">
        <v>1</v>
      </c>
      <c r="E27" s="127"/>
      <c r="F27" s="100"/>
      <c r="G27" s="101">
        <f t="shared" si="9"/>
        <v>0</v>
      </c>
      <c r="H27" s="55"/>
      <c r="I27" s="101"/>
      <c r="J27" s="99">
        <f t="shared" si="10"/>
        <v>0</v>
      </c>
      <c r="K27" s="101">
        <f t="shared" si="11"/>
        <v>0</v>
      </c>
      <c r="L27" s="55">
        <f t="shared" si="12"/>
        <v>0</v>
      </c>
      <c r="M27" s="55">
        <f t="shared" si="13"/>
        <v>0</v>
      </c>
      <c r="N27" s="55">
        <f t="shared" si="14"/>
        <v>0</v>
      </c>
      <c r="O27" s="55">
        <f t="shared" si="15"/>
        <v>0</v>
      </c>
    </row>
    <row r="28" spans="1:15" ht="25.5" x14ac:dyDescent="0.2">
      <c r="A28" s="61">
        <v>12</v>
      </c>
      <c r="B28" s="130" t="s">
        <v>97</v>
      </c>
      <c r="C28" s="97" t="s">
        <v>280</v>
      </c>
      <c r="D28" s="62">
        <v>1</v>
      </c>
      <c r="E28" s="161"/>
      <c r="F28" s="100"/>
      <c r="G28" s="101">
        <f t="shared" si="9"/>
        <v>0</v>
      </c>
      <c r="H28" s="55"/>
      <c r="I28" s="101"/>
      <c r="J28" s="99">
        <f t="shared" si="10"/>
        <v>0</v>
      </c>
      <c r="K28" s="101">
        <f t="shared" si="11"/>
        <v>0</v>
      </c>
      <c r="L28" s="55">
        <f t="shared" si="12"/>
        <v>0</v>
      </c>
      <c r="M28" s="55">
        <f t="shared" si="13"/>
        <v>0</v>
      </c>
      <c r="N28" s="55">
        <f t="shared" si="14"/>
        <v>0</v>
      </c>
      <c r="O28" s="55">
        <f t="shared" si="15"/>
        <v>0</v>
      </c>
    </row>
    <row r="29" spans="1:15" x14ac:dyDescent="0.2">
      <c r="A29" s="89">
        <v>13</v>
      </c>
      <c r="B29" s="130" t="s">
        <v>98</v>
      </c>
      <c r="C29" s="97" t="s">
        <v>280</v>
      </c>
      <c r="D29" s="62">
        <v>1</v>
      </c>
      <c r="E29" s="161"/>
      <c r="F29" s="100"/>
      <c r="G29" s="101">
        <f t="shared" si="9"/>
        <v>0</v>
      </c>
      <c r="H29" s="55"/>
      <c r="I29" s="101"/>
      <c r="J29" s="99">
        <f t="shared" si="10"/>
        <v>0</v>
      </c>
      <c r="K29" s="101">
        <f t="shared" si="11"/>
        <v>0</v>
      </c>
      <c r="L29" s="55">
        <f t="shared" si="12"/>
        <v>0</v>
      </c>
      <c r="M29" s="55">
        <f t="shared" si="13"/>
        <v>0</v>
      </c>
      <c r="N29" s="55">
        <f t="shared" si="14"/>
        <v>0</v>
      </c>
      <c r="O29" s="55">
        <f t="shared" si="15"/>
        <v>0</v>
      </c>
    </row>
    <row r="30" spans="1:15" x14ac:dyDescent="0.2">
      <c r="A30" s="61">
        <v>14</v>
      </c>
      <c r="B30" s="130" t="s">
        <v>127</v>
      </c>
      <c r="C30" s="97" t="s">
        <v>280</v>
      </c>
      <c r="D30" s="62">
        <v>1</v>
      </c>
      <c r="E30" s="161"/>
      <c r="F30" s="100"/>
      <c r="G30" s="101">
        <f t="shared" si="9"/>
        <v>0</v>
      </c>
      <c r="H30" s="55"/>
      <c r="I30" s="101"/>
      <c r="J30" s="99">
        <f t="shared" si="10"/>
        <v>0</v>
      </c>
      <c r="K30" s="101">
        <f t="shared" si="11"/>
        <v>0</v>
      </c>
      <c r="L30" s="55">
        <f t="shared" si="12"/>
        <v>0</v>
      </c>
      <c r="M30" s="55">
        <f t="shared" si="13"/>
        <v>0</v>
      </c>
      <c r="N30" s="55">
        <f t="shared" si="14"/>
        <v>0</v>
      </c>
      <c r="O30" s="55">
        <f t="shared" si="15"/>
        <v>0</v>
      </c>
    </row>
    <row r="31" spans="1:15" x14ac:dyDescent="0.2">
      <c r="A31" s="89">
        <v>15</v>
      </c>
      <c r="B31" s="130" t="s">
        <v>106</v>
      </c>
      <c r="C31" s="97" t="s">
        <v>280</v>
      </c>
      <c r="D31" s="62">
        <v>1</v>
      </c>
      <c r="E31" s="161"/>
      <c r="F31" s="100"/>
      <c r="G31" s="101">
        <f t="shared" si="9"/>
        <v>0</v>
      </c>
      <c r="H31" s="55"/>
      <c r="I31" s="101"/>
      <c r="J31" s="99">
        <f t="shared" si="10"/>
        <v>0</v>
      </c>
      <c r="K31" s="101">
        <f t="shared" si="11"/>
        <v>0</v>
      </c>
      <c r="L31" s="55">
        <f t="shared" si="12"/>
        <v>0</v>
      </c>
      <c r="M31" s="55">
        <f t="shared" si="13"/>
        <v>0</v>
      </c>
      <c r="N31" s="55">
        <f t="shared" si="14"/>
        <v>0</v>
      </c>
      <c r="O31" s="55">
        <f t="shared" si="15"/>
        <v>0</v>
      </c>
    </row>
    <row r="32" spans="1:15" ht="25.5" x14ac:dyDescent="0.2">
      <c r="A32" s="61">
        <v>16</v>
      </c>
      <c r="B32" s="130" t="s">
        <v>88</v>
      </c>
      <c r="C32" s="97" t="s">
        <v>73</v>
      </c>
      <c r="D32" s="127">
        <v>20.9</v>
      </c>
      <c r="E32" s="161"/>
      <c r="F32" s="100"/>
      <c r="G32" s="101">
        <f t="shared" ref="G32:G36" si="16">ROUND(E32*F32,2)</f>
        <v>0</v>
      </c>
      <c r="H32" s="55"/>
      <c r="I32" s="101"/>
      <c r="J32" s="99">
        <f t="shared" si="10"/>
        <v>0</v>
      </c>
      <c r="K32" s="101">
        <f t="shared" si="11"/>
        <v>0</v>
      </c>
      <c r="L32" s="55">
        <f t="shared" si="12"/>
        <v>0</v>
      </c>
      <c r="M32" s="55">
        <f t="shared" si="13"/>
        <v>0</v>
      </c>
      <c r="N32" s="55">
        <f t="shared" si="14"/>
        <v>0</v>
      </c>
      <c r="O32" s="55">
        <f t="shared" si="15"/>
        <v>0</v>
      </c>
    </row>
    <row r="33" spans="1:15" x14ac:dyDescent="0.2">
      <c r="A33" s="89">
        <v>17</v>
      </c>
      <c r="B33" s="122" t="s">
        <v>89</v>
      </c>
      <c r="C33" s="97" t="s">
        <v>73</v>
      </c>
      <c r="D33" s="127">
        <v>20.9</v>
      </c>
      <c r="E33" s="161"/>
      <c r="F33" s="100"/>
      <c r="G33" s="101">
        <f t="shared" si="16"/>
        <v>0</v>
      </c>
      <c r="H33" s="55"/>
      <c r="I33" s="101"/>
      <c r="J33" s="99">
        <f t="shared" si="10"/>
        <v>0</v>
      </c>
      <c r="K33" s="101">
        <f t="shared" si="11"/>
        <v>0</v>
      </c>
      <c r="L33" s="55">
        <f t="shared" si="12"/>
        <v>0</v>
      </c>
      <c r="M33" s="55">
        <f t="shared" si="13"/>
        <v>0</v>
      </c>
      <c r="N33" s="55">
        <f t="shared" si="14"/>
        <v>0</v>
      </c>
      <c r="O33" s="55">
        <f t="shared" si="15"/>
        <v>0</v>
      </c>
    </row>
    <row r="34" spans="1:15" ht="25.5" x14ac:dyDescent="0.2">
      <c r="A34" s="61">
        <v>18</v>
      </c>
      <c r="B34" s="122" t="s">
        <v>90</v>
      </c>
      <c r="C34" s="97" t="s">
        <v>280</v>
      </c>
      <c r="D34" s="62">
        <v>3</v>
      </c>
      <c r="E34" s="127"/>
      <c r="F34" s="100"/>
      <c r="G34" s="101">
        <f t="shared" si="16"/>
        <v>0</v>
      </c>
      <c r="H34" s="55"/>
      <c r="I34" s="101"/>
      <c r="J34" s="99">
        <f t="shared" si="10"/>
        <v>0</v>
      </c>
      <c r="K34" s="101">
        <f t="shared" si="11"/>
        <v>0</v>
      </c>
      <c r="L34" s="55">
        <f t="shared" si="12"/>
        <v>0</v>
      </c>
      <c r="M34" s="55">
        <f t="shared" si="13"/>
        <v>0</v>
      </c>
      <c r="N34" s="55">
        <f t="shared" si="14"/>
        <v>0</v>
      </c>
      <c r="O34" s="55">
        <f t="shared" si="15"/>
        <v>0</v>
      </c>
    </row>
    <row r="35" spans="1:15" ht="51" x14ac:dyDescent="0.2">
      <c r="A35" s="89">
        <v>19</v>
      </c>
      <c r="B35" s="122" t="s">
        <v>119</v>
      </c>
      <c r="C35" s="97" t="s">
        <v>120</v>
      </c>
      <c r="D35" s="62">
        <v>2</v>
      </c>
      <c r="E35" s="161"/>
      <c r="F35" s="100"/>
      <c r="G35" s="101">
        <f t="shared" si="16"/>
        <v>0</v>
      </c>
      <c r="H35" s="55"/>
      <c r="I35" s="101"/>
      <c r="J35" s="99">
        <f t="shared" si="10"/>
        <v>0</v>
      </c>
      <c r="K35" s="101">
        <f t="shared" si="11"/>
        <v>0</v>
      </c>
      <c r="L35" s="55">
        <f t="shared" si="12"/>
        <v>0</v>
      </c>
      <c r="M35" s="55">
        <f t="shared" si="13"/>
        <v>0</v>
      </c>
      <c r="N35" s="55">
        <f t="shared" si="14"/>
        <v>0</v>
      </c>
      <c r="O35" s="55">
        <f t="shared" si="15"/>
        <v>0</v>
      </c>
    </row>
    <row r="36" spans="1:15" ht="63.75" x14ac:dyDescent="0.2">
      <c r="A36" s="61">
        <v>20</v>
      </c>
      <c r="B36" s="122" t="s">
        <v>121</v>
      </c>
      <c r="C36" s="97" t="s">
        <v>280</v>
      </c>
      <c r="D36" s="62">
        <v>1</v>
      </c>
      <c r="E36" s="161"/>
      <c r="F36" s="100"/>
      <c r="G36" s="101">
        <f t="shared" si="16"/>
        <v>0</v>
      </c>
      <c r="H36" s="55"/>
      <c r="I36" s="101"/>
      <c r="J36" s="99">
        <f t="shared" si="10"/>
        <v>0</v>
      </c>
      <c r="K36" s="101">
        <f t="shared" si="11"/>
        <v>0</v>
      </c>
      <c r="L36" s="55">
        <f t="shared" si="12"/>
        <v>0</v>
      </c>
      <c r="M36" s="55">
        <f t="shared" si="13"/>
        <v>0</v>
      </c>
      <c r="N36" s="55">
        <f t="shared" si="14"/>
        <v>0</v>
      </c>
      <c r="O36" s="55">
        <f t="shared" si="15"/>
        <v>0</v>
      </c>
    </row>
    <row r="37" spans="1:15" s="37" customFormat="1" x14ac:dyDescent="0.2">
      <c r="A37" s="38"/>
      <c r="B37" s="23"/>
      <c r="C37" s="39"/>
      <c r="D37" s="38"/>
      <c r="E37" s="40"/>
      <c r="F37" s="41"/>
      <c r="G37" s="42"/>
      <c r="H37" s="42"/>
      <c r="I37" s="43"/>
      <c r="J37" s="42"/>
      <c r="K37" s="43"/>
      <c r="L37" s="42"/>
      <c r="M37" s="43"/>
      <c r="N37" s="42"/>
      <c r="O37" s="56"/>
    </row>
    <row r="38" spans="1:15" x14ac:dyDescent="0.2">
      <c r="J38" s="14" t="s">
        <v>42</v>
      </c>
      <c r="K38" s="44">
        <f>SUM(K13:K37)</f>
        <v>0</v>
      </c>
      <c r="L38" s="44">
        <f>SUM(L13:L37)</f>
        <v>0</v>
      </c>
      <c r="M38" s="44">
        <f>SUM(M13:M37)</f>
        <v>0</v>
      </c>
      <c r="N38" s="44">
        <f>SUM(N13:N37)</f>
        <v>0</v>
      </c>
      <c r="O38" s="45">
        <f>SUM(O13:O37)</f>
        <v>0</v>
      </c>
    </row>
    <row r="39" spans="1:15" x14ac:dyDescent="0.2">
      <c r="J39" s="14"/>
      <c r="K39" s="57"/>
      <c r="L39" s="57"/>
      <c r="M39" s="57"/>
      <c r="N39" s="57"/>
      <c r="O39" s="58"/>
    </row>
    <row r="40" spans="1:15" x14ac:dyDescent="0.2">
      <c r="B40" s="165" t="s">
        <v>20</v>
      </c>
      <c r="C40" s="172"/>
      <c r="D40" s="191"/>
      <c r="E40" s="191"/>
      <c r="F40" s="191"/>
    </row>
    <row r="41" spans="1:15" x14ac:dyDescent="0.2">
      <c r="B41" s="165"/>
      <c r="C41" s="106"/>
      <c r="D41" s="165"/>
      <c r="E41" s="46"/>
    </row>
    <row r="42" spans="1:15" x14ac:dyDescent="0.2">
      <c r="B42" s="173"/>
      <c r="C42" s="173"/>
      <c r="D42" s="173"/>
      <c r="E42" s="46"/>
    </row>
    <row r="43" spans="1:15" x14ac:dyDescent="0.2">
      <c r="B43" s="165"/>
      <c r="C43" s="165"/>
      <c r="D43" s="165"/>
      <c r="E43" s="46"/>
    </row>
    <row r="44" spans="1:15" x14ac:dyDescent="0.2">
      <c r="B44" s="166" t="s">
        <v>41</v>
      </c>
      <c r="C44" s="174"/>
      <c r="D44" s="175"/>
      <c r="E44" s="191"/>
      <c r="F44" s="191"/>
    </row>
    <row r="45" spans="1:15" x14ac:dyDescent="0.2">
      <c r="B45" s="165"/>
      <c r="C45" s="109"/>
      <c r="D45" s="105"/>
    </row>
  </sheetData>
  <mergeCells count="10">
    <mergeCell ref="A10:A11"/>
    <mergeCell ref="B10:B11"/>
    <mergeCell ref="C10:C11"/>
    <mergeCell ref="D10:D11"/>
    <mergeCell ref="E10:J10"/>
    <mergeCell ref="C40:F40"/>
    <mergeCell ref="B42:D42"/>
    <mergeCell ref="C44:F44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1" manualBreakCount="1">
    <brk id="29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P48"/>
  <sheetViews>
    <sheetView view="pageBreakPreview" topLeftCell="A2" zoomScaleNormal="100" zoomScaleSheetLayoutView="100" workbookViewId="0">
      <selection activeCell="E8" sqref="E8"/>
    </sheetView>
  </sheetViews>
  <sheetFormatPr defaultColWidth="9.140625" defaultRowHeight="12.75" x14ac:dyDescent="0.2"/>
  <cols>
    <col min="1" max="1" width="5.7109375" style="3" customWidth="1"/>
    <col min="2" max="2" width="35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180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KOPS1!C18</f>
        <v>PAŠTECES KANALIZĀCIJA K1 KĀRKLU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7.2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O41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61"/>
      <c r="B13" s="125" t="s">
        <v>132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x14ac:dyDescent="0.2">
      <c r="A14" s="61"/>
      <c r="B14" s="125" t="s">
        <v>66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38.25" x14ac:dyDescent="0.2">
      <c r="A16" s="61">
        <v>1</v>
      </c>
      <c r="B16" s="22" t="s">
        <v>109</v>
      </c>
      <c r="C16" s="97" t="s">
        <v>69</v>
      </c>
      <c r="D16" s="96">
        <v>2</v>
      </c>
      <c r="E16" s="162"/>
      <c r="F16" s="100"/>
      <c r="G16" s="163">
        <f t="shared" ref="G16:G19" si="0">ROUND(E16*F16,2)</f>
        <v>0</v>
      </c>
      <c r="H16" s="163"/>
      <c r="I16" s="164"/>
      <c r="J16" s="163">
        <f t="shared" ref="J16" si="1">SUM(G16:I16)</f>
        <v>0</v>
      </c>
      <c r="K16" s="101">
        <f t="shared" ref="K16:K39" si="2">ROUND(D16*E16,2)</f>
        <v>0</v>
      </c>
      <c r="L16" s="55">
        <f t="shared" ref="L16:L39" si="3">ROUND(D16*G16,2)</f>
        <v>0</v>
      </c>
      <c r="M16" s="55">
        <f t="shared" ref="M16:M39" si="4">ROUND(D16*H16,2)</f>
        <v>0</v>
      </c>
      <c r="N16" s="55">
        <f t="shared" ref="N16:N39" si="5">ROUND(I16*D16,2)</f>
        <v>0</v>
      </c>
      <c r="O16" s="55">
        <f t="shared" ref="O16:O39" si="6">SUM(L16:N16)</f>
        <v>0</v>
      </c>
    </row>
    <row r="17" spans="1:15" ht="38.25" x14ac:dyDescent="0.2">
      <c r="A17" s="61">
        <v>2</v>
      </c>
      <c r="B17" s="22" t="s">
        <v>70</v>
      </c>
      <c r="C17" s="97" t="s">
        <v>69</v>
      </c>
      <c r="D17" s="96">
        <v>2</v>
      </c>
      <c r="E17" s="161"/>
      <c r="F17" s="100"/>
      <c r="G17" s="101">
        <f t="shared" si="0"/>
        <v>0</v>
      </c>
      <c r="H17" s="55"/>
      <c r="I17" s="101"/>
      <c r="J17" s="99">
        <f t="shared" ref="J17:J19" si="7">SUM(G17:I17)</f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ht="25.5" x14ac:dyDescent="0.2">
      <c r="A18" s="61">
        <v>3</v>
      </c>
      <c r="B18" s="130" t="s">
        <v>71</v>
      </c>
      <c r="C18" s="97" t="s">
        <v>69</v>
      </c>
      <c r="D18" s="96">
        <v>2</v>
      </c>
      <c r="E18" s="161"/>
      <c r="F18" s="100"/>
      <c r="G18" s="101">
        <f t="shared" si="0"/>
        <v>0</v>
      </c>
      <c r="H18" s="55"/>
      <c r="I18" s="101"/>
      <c r="J18" s="99">
        <f t="shared" si="7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38.25" x14ac:dyDescent="0.2">
      <c r="A19" s="61">
        <v>4</v>
      </c>
      <c r="B19" s="122" t="s">
        <v>133</v>
      </c>
      <c r="C19" s="123" t="s">
        <v>73</v>
      </c>
      <c r="D19" s="62">
        <v>24.4</v>
      </c>
      <c r="E19" s="161"/>
      <c r="F19" s="100"/>
      <c r="G19" s="101">
        <f t="shared" si="0"/>
        <v>0</v>
      </c>
      <c r="H19" s="55"/>
      <c r="I19" s="101"/>
      <c r="J19" s="99">
        <f t="shared" si="7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s="9" customFormat="1" ht="51" x14ac:dyDescent="0.2">
      <c r="A20" s="61">
        <v>5</v>
      </c>
      <c r="B20" s="122" t="s">
        <v>134</v>
      </c>
      <c r="C20" s="123" t="s">
        <v>73</v>
      </c>
      <c r="D20" s="62">
        <v>124.10000000000001</v>
      </c>
      <c r="E20" s="161"/>
      <c r="F20" s="100"/>
      <c r="G20" s="101">
        <f t="shared" ref="G20:G39" si="8">ROUND(E20*F20,2)</f>
        <v>0</v>
      </c>
      <c r="H20" s="55"/>
      <c r="I20" s="101"/>
      <c r="J20" s="99">
        <f t="shared" ref="J20:J39" si="9">SUM(G20:I20)</f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s="9" customFormat="1" ht="51" x14ac:dyDescent="0.2">
      <c r="A21" s="61">
        <v>6</v>
      </c>
      <c r="B21" s="122" t="s">
        <v>135</v>
      </c>
      <c r="C21" s="123" t="s">
        <v>73</v>
      </c>
      <c r="D21" s="62">
        <v>83.3</v>
      </c>
      <c r="E21" s="161"/>
      <c r="F21" s="100"/>
      <c r="G21" s="101">
        <f t="shared" si="8"/>
        <v>0</v>
      </c>
      <c r="H21" s="55"/>
      <c r="I21" s="101"/>
      <c r="J21" s="99">
        <f t="shared" si="9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s="9" customFormat="1" ht="70.5" customHeight="1" x14ac:dyDescent="0.2">
      <c r="A22" s="61">
        <v>7</v>
      </c>
      <c r="B22" s="122" t="s">
        <v>136</v>
      </c>
      <c r="C22" s="123" t="s">
        <v>73</v>
      </c>
      <c r="D22" s="62">
        <v>207.4</v>
      </c>
      <c r="E22" s="161"/>
      <c r="F22" s="100"/>
      <c r="G22" s="101">
        <f t="shared" si="8"/>
        <v>0</v>
      </c>
      <c r="H22" s="55"/>
      <c r="I22" s="101"/>
      <c r="J22" s="99">
        <f t="shared" si="9"/>
        <v>0</v>
      </c>
      <c r="K22" s="101">
        <f t="shared" si="2"/>
        <v>0</v>
      </c>
      <c r="L22" s="55">
        <f t="shared" si="3"/>
        <v>0</v>
      </c>
      <c r="M22" s="55">
        <f t="shared" si="4"/>
        <v>0</v>
      </c>
      <c r="N22" s="55">
        <f t="shared" si="5"/>
        <v>0</v>
      </c>
      <c r="O22" s="55">
        <f t="shared" si="6"/>
        <v>0</v>
      </c>
    </row>
    <row r="23" spans="1:15" s="9" customFormat="1" ht="38.25" x14ac:dyDescent="0.2">
      <c r="A23" s="61">
        <v>8</v>
      </c>
      <c r="B23" s="122" t="s">
        <v>137</v>
      </c>
      <c r="C23" s="142" t="s">
        <v>201</v>
      </c>
      <c r="D23" s="132">
        <v>32.909999999999997</v>
      </c>
      <c r="E23" s="161"/>
      <c r="F23" s="100"/>
      <c r="G23" s="101">
        <f t="shared" si="8"/>
        <v>0</v>
      </c>
      <c r="H23" s="55"/>
      <c r="I23" s="101"/>
      <c r="J23" s="99">
        <f t="shared" si="9"/>
        <v>0</v>
      </c>
      <c r="K23" s="101">
        <f t="shared" si="2"/>
        <v>0</v>
      </c>
      <c r="L23" s="55">
        <f t="shared" si="3"/>
        <v>0</v>
      </c>
      <c r="M23" s="55">
        <f t="shared" si="4"/>
        <v>0</v>
      </c>
      <c r="N23" s="55">
        <f t="shared" si="5"/>
        <v>0</v>
      </c>
      <c r="O23" s="55">
        <f t="shared" si="6"/>
        <v>0</v>
      </c>
    </row>
    <row r="24" spans="1:15" ht="25.5" x14ac:dyDescent="0.2">
      <c r="A24" s="61">
        <v>9</v>
      </c>
      <c r="B24" s="130" t="s">
        <v>138</v>
      </c>
      <c r="C24" s="142" t="s">
        <v>201</v>
      </c>
      <c r="D24" s="132">
        <v>69.988600000000005</v>
      </c>
      <c r="E24" s="161"/>
      <c r="F24" s="100"/>
      <c r="G24" s="101">
        <f t="shared" si="8"/>
        <v>0</v>
      </c>
      <c r="H24" s="55"/>
      <c r="I24" s="101"/>
      <c r="J24" s="99">
        <f t="shared" si="9"/>
        <v>0</v>
      </c>
      <c r="K24" s="101">
        <f t="shared" si="2"/>
        <v>0</v>
      </c>
      <c r="L24" s="55">
        <f t="shared" si="3"/>
        <v>0</v>
      </c>
      <c r="M24" s="55">
        <f t="shared" si="4"/>
        <v>0</v>
      </c>
      <c r="N24" s="55">
        <f t="shared" si="5"/>
        <v>0</v>
      </c>
      <c r="O24" s="55">
        <f t="shared" si="6"/>
        <v>0</v>
      </c>
    </row>
    <row r="25" spans="1:15" x14ac:dyDescent="0.2">
      <c r="A25" s="61">
        <v>10</v>
      </c>
      <c r="B25" s="130" t="s">
        <v>80</v>
      </c>
      <c r="C25" s="97" t="s">
        <v>73</v>
      </c>
      <c r="D25" s="96">
        <v>207.4</v>
      </c>
      <c r="E25" s="161"/>
      <c r="F25" s="100"/>
      <c r="G25" s="101">
        <f t="shared" si="8"/>
        <v>0</v>
      </c>
      <c r="H25" s="55"/>
      <c r="I25" s="101"/>
      <c r="J25" s="99">
        <f t="shared" si="9"/>
        <v>0</v>
      </c>
      <c r="K25" s="101">
        <f t="shared" si="2"/>
        <v>0</v>
      </c>
      <c r="L25" s="55">
        <f t="shared" si="3"/>
        <v>0</v>
      </c>
      <c r="M25" s="55">
        <f t="shared" si="4"/>
        <v>0</v>
      </c>
      <c r="N25" s="55">
        <f t="shared" si="5"/>
        <v>0</v>
      </c>
      <c r="O25" s="55">
        <f t="shared" si="6"/>
        <v>0</v>
      </c>
    </row>
    <row r="26" spans="1:15" ht="25.5" x14ac:dyDescent="0.2">
      <c r="A26" s="61"/>
      <c r="B26" s="131" t="s">
        <v>139</v>
      </c>
      <c r="C26" s="97"/>
      <c r="D26" s="96"/>
      <c r="E26" s="161"/>
      <c r="F26" s="100"/>
      <c r="G26" s="101"/>
      <c r="H26" s="55"/>
      <c r="I26" s="101"/>
      <c r="J26" s="99"/>
      <c r="K26" s="101"/>
      <c r="L26" s="55"/>
      <c r="M26" s="55"/>
      <c r="N26" s="55"/>
      <c r="O26" s="55"/>
    </row>
    <row r="27" spans="1:15" ht="51" x14ac:dyDescent="0.2">
      <c r="A27" s="61">
        <v>11</v>
      </c>
      <c r="B27" s="130" t="s">
        <v>140</v>
      </c>
      <c r="C27" s="97" t="s">
        <v>73</v>
      </c>
      <c r="D27" s="127">
        <v>68.400000000000006</v>
      </c>
      <c r="E27" s="161"/>
      <c r="F27" s="100"/>
      <c r="G27" s="101">
        <f t="shared" si="8"/>
        <v>0</v>
      </c>
      <c r="H27" s="55"/>
      <c r="I27" s="101"/>
      <c r="J27" s="99">
        <f t="shared" si="9"/>
        <v>0</v>
      </c>
      <c r="K27" s="101">
        <f t="shared" si="2"/>
        <v>0</v>
      </c>
      <c r="L27" s="55">
        <f t="shared" si="3"/>
        <v>0</v>
      </c>
      <c r="M27" s="55">
        <f t="shared" si="4"/>
        <v>0</v>
      </c>
      <c r="N27" s="55">
        <f t="shared" si="5"/>
        <v>0</v>
      </c>
      <c r="O27" s="55">
        <f t="shared" si="6"/>
        <v>0</v>
      </c>
    </row>
    <row r="28" spans="1:15" ht="51" x14ac:dyDescent="0.2">
      <c r="A28" s="61">
        <v>12</v>
      </c>
      <c r="B28" s="130" t="s">
        <v>141</v>
      </c>
      <c r="C28" s="123" t="s">
        <v>73</v>
      </c>
      <c r="D28" s="127">
        <v>55.7</v>
      </c>
      <c r="E28" s="161"/>
      <c r="F28" s="100"/>
      <c r="G28" s="101">
        <f t="shared" si="8"/>
        <v>0</v>
      </c>
      <c r="H28" s="55"/>
      <c r="I28" s="101"/>
      <c r="J28" s="99">
        <f t="shared" si="9"/>
        <v>0</v>
      </c>
      <c r="K28" s="101">
        <f t="shared" si="2"/>
        <v>0</v>
      </c>
      <c r="L28" s="55">
        <f t="shared" si="3"/>
        <v>0</v>
      </c>
      <c r="M28" s="55">
        <f t="shared" si="4"/>
        <v>0</v>
      </c>
      <c r="N28" s="55">
        <f t="shared" si="5"/>
        <v>0</v>
      </c>
      <c r="O28" s="55">
        <f t="shared" si="6"/>
        <v>0</v>
      </c>
    </row>
    <row r="29" spans="1:15" ht="51" x14ac:dyDescent="0.2">
      <c r="A29" s="89">
        <v>13</v>
      </c>
      <c r="B29" s="130" t="s">
        <v>142</v>
      </c>
      <c r="C29" s="97" t="s">
        <v>73</v>
      </c>
      <c r="D29" s="127">
        <v>77.599999999999994</v>
      </c>
      <c r="E29" s="161"/>
      <c r="F29" s="100"/>
      <c r="G29" s="101">
        <f t="shared" si="8"/>
        <v>0</v>
      </c>
      <c r="H29" s="55"/>
      <c r="I29" s="101"/>
      <c r="J29" s="99">
        <f t="shared" si="9"/>
        <v>0</v>
      </c>
      <c r="K29" s="101">
        <f t="shared" si="2"/>
        <v>0</v>
      </c>
      <c r="L29" s="55">
        <f t="shared" si="3"/>
        <v>0</v>
      </c>
      <c r="M29" s="55">
        <f t="shared" si="4"/>
        <v>0</v>
      </c>
      <c r="N29" s="55">
        <f t="shared" si="5"/>
        <v>0</v>
      </c>
      <c r="O29" s="55">
        <f t="shared" si="6"/>
        <v>0</v>
      </c>
    </row>
    <row r="30" spans="1:15" ht="51" x14ac:dyDescent="0.2">
      <c r="A30" s="61">
        <v>14</v>
      </c>
      <c r="B30" s="130" t="s">
        <v>143</v>
      </c>
      <c r="C30" s="97" t="s">
        <v>73</v>
      </c>
      <c r="D30" s="127">
        <v>5.7</v>
      </c>
      <c r="E30" s="161"/>
      <c r="F30" s="100"/>
      <c r="G30" s="101">
        <f t="shared" si="8"/>
        <v>0</v>
      </c>
      <c r="H30" s="55"/>
      <c r="I30" s="101"/>
      <c r="J30" s="99">
        <f t="shared" si="9"/>
        <v>0</v>
      </c>
      <c r="K30" s="101">
        <f t="shared" si="2"/>
        <v>0</v>
      </c>
      <c r="L30" s="55">
        <f t="shared" si="3"/>
        <v>0</v>
      </c>
      <c r="M30" s="55">
        <f t="shared" si="4"/>
        <v>0</v>
      </c>
      <c r="N30" s="55">
        <f t="shared" si="5"/>
        <v>0</v>
      </c>
      <c r="O30" s="55">
        <f t="shared" si="6"/>
        <v>0</v>
      </c>
    </row>
    <row r="31" spans="1:15" ht="38.25" x14ac:dyDescent="0.2">
      <c r="A31" s="89">
        <v>15</v>
      </c>
      <c r="B31" s="130" t="s">
        <v>144</v>
      </c>
      <c r="C31" s="97" t="s">
        <v>73</v>
      </c>
      <c r="D31" s="127">
        <v>24.4</v>
      </c>
      <c r="E31" s="161"/>
      <c r="F31" s="100"/>
      <c r="G31" s="101">
        <f t="shared" si="8"/>
        <v>0</v>
      </c>
      <c r="H31" s="55"/>
      <c r="I31" s="101"/>
      <c r="J31" s="99">
        <f t="shared" si="9"/>
        <v>0</v>
      </c>
      <c r="K31" s="101">
        <f t="shared" si="2"/>
        <v>0</v>
      </c>
      <c r="L31" s="55">
        <f t="shared" si="3"/>
        <v>0</v>
      </c>
      <c r="M31" s="55">
        <f t="shared" si="4"/>
        <v>0</v>
      </c>
      <c r="N31" s="55">
        <f t="shared" si="5"/>
        <v>0</v>
      </c>
      <c r="O31" s="55">
        <f t="shared" si="6"/>
        <v>0</v>
      </c>
    </row>
    <row r="32" spans="1:15" ht="120" customHeight="1" x14ac:dyDescent="0.2">
      <c r="A32" s="61">
        <v>16</v>
      </c>
      <c r="B32" s="130" t="s">
        <v>145</v>
      </c>
      <c r="C32" s="97" t="s">
        <v>146</v>
      </c>
      <c r="D32" s="62">
        <v>2</v>
      </c>
      <c r="E32" s="124"/>
      <c r="F32" s="100"/>
      <c r="G32" s="101">
        <f t="shared" si="8"/>
        <v>0</v>
      </c>
      <c r="H32" s="55"/>
      <c r="I32" s="101"/>
      <c r="J32" s="99">
        <f t="shared" si="9"/>
        <v>0</v>
      </c>
      <c r="K32" s="101">
        <f t="shared" si="2"/>
        <v>0</v>
      </c>
      <c r="L32" s="55">
        <f t="shared" si="3"/>
        <v>0</v>
      </c>
      <c r="M32" s="55">
        <f t="shared" si="4"/>
        <v>0</v>
      </c>
      <c r="N32" s="55">
        <f t="shared" si="5"/>
        <v>0</v>
      </c>
      <c r="O32" s="55">
        <f t="shared" si="6"/>
        <v>0</v>
      </c>
    </row>
    <row r="33" spans="1:15" ht="91.5" customHeight="1" x14ac:dyDescent="0.2">
      <c r="A33" s="89">
        <v>17</v>
      </c>
      <c r="B33" s="130" t="s">
        <v>147</v>
      </c>
      <c r="C33" s="97" t="s">
        <v>146</v>
      </c>
      <c r="D33" s="62">
        <v>2</v>
      </c>
      <c r="E33" s="124"/>
      <c r="F33" s="100"/>
      <c r="G33" s="101">
        <f t="shared" si="8"/>
        <v>0</v>
      </c>
      <c r="H33" s="55"/>
      <c r="I33" s="101"/>
      <c r="J33" s="99">
        <f t="shared" si="9"/>
        <v>0</v>
      </c>
      <c r="K33" s="101">
        <f t="shared" si="2"/>
        <v>0</v>
      </c>
      <c r="L33" s="55">
        <f t="shared" si="3"/>
        <v>0</v>
      </c>
      <c r="M33" s="55">
        <f t="shared" si="4"/>
        <v>0</v>
      </c>
      <c r="N33" s="55">
        <f t="shared" si="5"/>
        <v>0</v>
      </c>
      <c r="O33" s="55">
        <f t="shared" si="6"/>
        <v>0</v>
      </c>
    </row>
    <row r="34" spans="1:15" ht="89.25" customHeight="1" x14ac:dyDescent="0.2">
      <c r="A34" s="61">
        <v>18</v>
      </c>
      <c r="B34" s="130" t="s">
        <v>148</v>
      </c>
      <c r="C34" s="97" t="s">
        <v>146</v>
      </c>
      <c r="D34" s="62">
        <v>2</v>
      </c>
      <c r="E34" s="124"/>
      <c r="F34" s="100"/>
      <c r="G34" s="101">
        <f t="shared" si="8"/>
        <v>0</v>
      </c>
      <c r="H34" s="55"/>
      <c r="I34" s="101"/>
      <c r="J34" s="99">
        <f t="shared" si="9"/>
        <v>0</v>
      </c>
      <c r="K34" s="101">
        <f t="shared" si="2"/>
        <v>0</v>
      </c>
      <c r="L34" s="55">
        <f t="shared" si="3"/>
        <v>0</v>
      </c>
      <c r="M34" s="55">
        <f t="shared" si="4"/>
        <v>0</v>
      </c>
      <c r="N34" s="55">
        <f t="shared" si="5"/>
        <v>0</v>
      </c>
      <c r="O34" s="55">
        <f t="shared" si="6"/>
        <v>0</v>
      </c>
    </row>
    <row r="35" spans="1:15" ht="95.25" customHeight="1" x14ac:dyDescent="0.2">
      <c r="A35" s="89">
        <v>19</v>
      </c>
      <c r="B35" s="122" t="s">
        <v>149</v>
      </c>
      <c r="C35" s="97" t="s">
        <v>146</v>
      </c>
      <c r="D35" s="62">
        <v>1</v>
      </c>
      <c r="E35" s="124"/>
      <c r="F35" s="100"/>
      <c r="G35" s="101">
        <f t="shared" si="8"/>
        <v>0</v>
      </c>
      <c r="H35" s="55"/>
      <c r="I35" s="101"/>
      <c r="J35" s="99">
        <f t="shared" si="9"/>
        <v>0</v>
      </c>
      <c r="K35" s="101">
        <f t="shared" si="2"/>
        <v>0</v>
      </c>
      <c r="L35" s="55">
        <f t="shared" si="3"/>
        <v>0</v>
      </c>
      <c r="M35" s="55">
        <f t="shared" si="4"/>
        <v>0</v>
      </c>
      <c r="N35" s="55">
        <f t="shared" si="5"/>
        <v>0</v>
      </c>
      <c r="O35" s="55">
        <f t="shared" si="6"/>
        <v>0</v>
      </c>
    </row>
    <row r="36" spans="1:15" ht="15" customHeight="1" x14ac:dyDescent="0.2">
      <c r="A36" s="61">
        <v>20</v>
      </c>
      <c r="B36" s="122" t="s">
        <v>150</v>
      </c>
      <c r="C36" s="97" t="s">
        <v>91</v>
      </c>
      <c r="D36" s="62">
        <v>7</v>
      </c>
      <c r="E36" s="161"/>
      <c r="F36" s="100"/>
      <c r="G36" s="101">
        <f t="shared" si="8"/>
        <v>0</v>
      </c>
      <c r="H36" s="55"/>
      <c r="I36" s="101"/>
      <c r="J36" s="99">
        <f t="shared" si="9"/>
        <v>0</v>
      </c>
      <c r="K36" s="101">
        <f t="shared" si="2"/>
        <v>0</v>
      </c>
      <c r="L36" s="55">
        <f t="shared" si="3"/>
        <v>0</v>
      </c>
      <c r="M36" s="55">
        <f t="shared" si="4"/>
        <v>0</v>
      </c>
      <c r="N36" s="55">
        <f t="shared" si="5"/>
        <v>0</v>
      </c>
      <c r="O36" s="55">
        <f t="shared" si="6"/>
        <v>0</v>
      </c>
    </row>
    <row r="37" spans="1:15" x14ac:dyDescent="0.2">
      <c r="A37" s="89">
        <v>21</v>
      </c>
      <c r="B37" s="122" t="s">
        <v>151</v>
      </c>
      <c r="C37" s="97" t="s">
        <v>73</v>
      </c>
      <c r="D37" s="62">
        <v>231.79999999999998</v>
      </c>
      <c r="E37" s="161"/>
      <c r="F37" s="100"/>
      <c r="G37" s="101">
        <f t="shared" si="8"/>
        <v>0</v>
      </c>
      <c r="H37" s="55"/>
      <c r="I37" s="101"/>
      <c r="J37" s="99">
        <f t="shared" si="9"/>
        <v>0</v>
      </c>
      <c r="K37" s="101">
        <f t="shared" si="2"/>
        <v>0</v>
      </c>
      <c r="L37" s="55">
        <f t="shared" si="3"/>
        <v>0</v>
      </c>
      <c r="M37" s="55">
        <f t="shared" si="4"/>
        <v>0</v>
      </c>
      <c r="N37" s="55">
        <f t="shared" si="5"/>
        <v>0</v>
      </c>
      <c r="O37" s="55">
        <f t="shared" si="6"/>
        <v>0</v>
      </c>
    </row>
    <row r="38" spans="1:15" ht="25.5" x14ac:dyDescent="0.2">
      <c r="A38" s="61">
        <v>22</v>
      </c>
      <c r="B38" s="122" t="s">
        <v>152</v>
      </c>
      <c r="C38" s="97" t="s">
        <v>73</v>
      </c>
      <c r="D38" s="62">
        <v>231.79999999999998</v>
      </c>
      <c r="E38" s="161"/>
      <c r="F38" s="100"/>
      <c r="G38" s="101">
        <f t="shared" si="8"/>
        <v>0</v>
      </c>
      <c r="H38" s="55"/>
      <c r="I38" s="101"/>
      <c r="J38" s="99">
        <f t="shared" si="9"/>
        <v>0</v>
      </c>
      <c r="K38" s="101">
        <f t="shared" si="2"/>
        <v>0</v>
      </c>
      <c r="L38" s="55">
        <f t="shared" si="3"/>
        <v>0</v>
      </c>
      <c r="M38" s="55">
        <f t="shared" si="4"/>
        <v>0</v>
      </c>
      <c r="N38" s="55">
        <f t="shared" si="5"/>
        <v>0</v>
      </c>
      <c r="O38" s="55">
        <f t="shared" si="6"/>
        <v>0</v>
      </c>
    </row>
    <row r="39" spans="1:15" ht="51" x14ac:dyDescent="0.2">
      <c r="A39" s="134">
        <v>23</v>
      </c>
      <c r="B39" s="135" t="s">
        <v>119</v>
      </c>
      <c r="C39" s="136" t="s">
        <v>120</v>
      </c>
      <c r="D39" s="137">
        <v>2</v>
      </c>
      <c r="E39" s="161"/>
      <c r="F39" s="100"/>
      <c r="G39" s="101">
        <f t="shared" si="8"/>
        <v>0</v>
      </c>
      <c r="H39" s="55"/>
      <c r="I39" s="101"/>
      <c r="J39" s="99">
        <f t="shared" si="9"/>
        <v>0</v>
      </c>
      <c r="K39" s="101">
        <f t="shared" si="2"/>
        <v>0</v>
      </c>
      <c r="L39" s="55">
        <f t="shared" si="3"/>
        <v>0</v>
      </c>
      <c r="M39" s="55">
        <f t="shared" si="4"/>
        <v>0</v>
      </c>
      <c r="N39" s="55">
        <f t="shared" si="5"/>
        <v>0</v>
      </c>
      <c r="O39" s="55">
        <f t="shared" si="6"/>
        <v>0</v>
      </c>
    </row>
    <row r="40" spans="1:15" s="37" customFormat="1" x14ac:dyDescent="0.2">
      <c r="A40" s="38"/>
      <c r="B40" s="23"/>
      <c r="C40" s="39"/>
      <c r="D40" s="38"/>
      <c r="E40" s="40"/>
      <c r="F40" s="41"/>
      <c r="G40" s="42"/>
      <c r="H40" s="42"/>
      <c r="I40" s="43"/>
      <c r="J40" s="42"/>
      <c r="K40" s="43"/>
      <c r="L40" s="42"/>
      <c r="M40" s="43"/>
      <c r="N40" s="42"/>
      <c r="O40" s="56"/>
    </row>
    <row r="41" spans="1:15" x14ac:dyDescent="0.2">
      <c r="J41" s="14" t="s">
        <v>42</v>
      </c>
      <c r="K41" s="44">
        <f>SUM(K13:K40)</f>
        <v>0</v>
      </c>
      <c r="L41" s="44">
        <f>SUM(L13:L40)</f>
        <v>0</v>
      </c>
      <c r="M41" s="44">
        <f>SUM(M13:M40)</f>
        <v>0</v>
      </c>
      <c r="N41" s="44">
        <f>SUM(N13:N40)</f>
        <v>0</v>
      </c>
      <c r="O41" s="45">
        <f>SUM(O13:O40)</f>
        <v>0</v>
      </c>
    </row>
    <row r="42" spans="1:15" x14ac:dyDescent="0.2">
      <c r="J42" s="14"/>
      <c r="K42" s="57"/>
      <c r="L42" s="57"/>
      <c r="M42" s="57"/>
      <c r="N42" s="57"/>
      <c r="O42" s="58"/>
    </row>
    <row r="43" spans="1:15" x14ac:dyDescent="0.2">
      <c r="B43" s="165" t="s">
        <v>20</v>
      </c>
      <c r="C43" s="172"/>
      <c r="D43" s="191"/>
      <c r="E43" s="191"/>
      <c r="F43" s="191"/>
    </row>
    <row r="44" spans="1:15" x14ac:dyDescent="0.2">
      <c r="B44" s="165"/>
      <c r="C44" s="106"/>
      <c r="D44" s="165"/>
      <c r="E44" s="46"/>
    </row>
    <row r="45" spans="1:15" x14ac:dyDescent="0.2">
      <c r="B45" s="173"/>
      <c r="C45" s="173"/>
      <c r="D45" s="173"/>
      <c r="E45" s="46"/>
    </row>
    <row r="46" spans="1:15" x14ac:dyDescent="0.2">
      <c r="B46" s="165"/>
      <c r="C46" s="165"/>
      <c r="D46" s="165"/>
      <c r="E46" s="46"/>
    </row>
    <row r="47" spans="1:15" x14ac:dyDescent="0.2">
      <c r="B47" s="166" t="s">
        <v>41</v>
      </c>
      <c r="C47" s="174"/>
      <c r="D47" s="175"/>
      <c r="E47" s="191"/>
      <c r="F47" s="191"/>
    </row>
    <row r="48" spans="1:15" x14ac:dyDescent="0.2">
      <c r="B48" s="165"/>
      <c r="C48" s="109"/>
      <c r="D48" s="105"/>
    </row>
  </sheetData>
  <mergeCells count="10">
    <mergeCell ref="A10:A11"/>
    <mergeCell ref="B10:B11"/>
    <mergeCell ref="C10:C11"/>
    <mergeCell ref="D10:D11"/>
    <mergeCell ref="E10:J10"/>
    <mergeCell ref="C43:F43"/>
    <mergeCell ref="B45:D45"/>
    <mergeCell ref="C47:F47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2" manualBreakCount="2">
    <brk id="27" max="14" man="1"/>
    <brk id="36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51"/>
  <sheetViews>
    <sheetView view="pageBreakPreview" zoomScaleNormal="100" zoomScaleSheetLayoutView="100" workbookViewId="0">
      <selection activeCell="L20" sqref="L20"/>
    </sheetView>
  </sheetViews>
  <sheetFormatPr defaultColWidth="9.140625" defaultRowHeight="12.75" x14ac:dyDescent="0.2"/>
  <cols>
    <col min="1" max="1" width="5.7109375" style="3" customWidth="1"/>
    <col min="2" max="2" width="35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7.28515625" style="5" customWidth="1"/>
    <col min="8" max="8" width="8.85546875" style="5" customWidth="1"/>
    <col min="9" max="9" width="6.28515625" style="5" customWidth="1"/>
    <col min="10" max="10" width="8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179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KOPS1!C19</f>
        <v>KANALIZĀCIJAS SPIEDVADS K1S UN KSS-1 (SŪKŅU STACIJA) KĀRKLU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3.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O44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ht="25.5" x14ac:dyDescent="0.2">
      <c r="A13" s="61"/>
      <c r="B13" s="125" t="s">
        <v>154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ht="25.5" x14ac:dyDescent="0.2">
      <c r="A14" s="61"/>
      <c r="B14" s="125" t="s">
        <v>153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38.25" x14ac:dyDescent="0.2">
      <c r="A16" s="61">
        <v>1</v>
      </c>
      <c r="B16" s="22" t="s">
        <v>155</v>
      </c>
      <c r="C16" s="97" t="s">
        <v>69</v>
      </c>
      <c r="D16" s="96">
        <v>7</v>
      </c>
      <c r="E16" s="162"/>
      <c r="F16" s="100"/>
      <c r="G16" s="163">
        <f t="shared" ref="G16:G18" si="0">ROUND(E16*F16,2)</f>
        <v>0</v>
      </c>
      <c r="H16" s="163"/>
      <c r="I16" s="164"/>
      <c r="J16" s="163">
        <f t="shared" ref="J16" si="1">SUM(G16:I16)</f>
        <v>0</v>
      </c>
      <c r="K16" s="163">
        <f t="shared" ref="K16:K17" si="2">ROUND(D16*E16,2)</f>
        <v>0</v>
      </c>
      <c r="L16" s="163">
        <f t="shared" ref="L16:L17" si="3">ROUND(D16*G16,2)</f>
        <v>0</v>
      </c>
      <c r="M16" s="163">
        <f t="shared" ref="M16:M17" si="4">ROUND(D16*H16,2)</f>
        <v>0</v>
      </c>
      <c r="N16" s="163">
        <f t="shared" ref="N16:N17" si="5">ROUND(I16*D16,2)</f>
        <v>0</v>
      </c>
      <c r="O16" s="163">
        <f t="shared" ref="O16:O17" si="6">SUM(L16:N16)</f>
        <v>0</v>
      </c>
    </row>
    <row r="17" spans="1:15" ht="25.5" x14ac:dyDescent="0.2">
      <c r="A17" s="61">
        <v>2</v>
      </c>
      <c r="B17" s="22" t="s">
        <v>156</v>
      </c>
      <c r="C17" s="97" t="s">
        <v>69</v>
      </c>
      <c r="D17" s="96">
        <v>7</v>
      </c>
      <c r="E17" s="161"/>
      <c r="F17" s="100"/>
      <c r="G17" s="101">
        <f t="shared" si="0"/>
        <v>0</v>
      </c>
      <c r="H17" s="55"/>
      <c r="I17" s="101"/>
      <c r="J17" s="99">
        <f t="shared" ref="J17:J18" si="7">SUM(G17:I17)</f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ht="33" customHeight="1" x14ac:dyDescent="0.2">
      <c r="A18" s="61">
        <v>3</v>
      </c>
      <c r="B18" s="130" t="s">
        <v>157</v>
      </c>
      <c r="C18" s="97" t="s">
        <v>73</v>
      </c>
      <c r="D18" s="132">
        <v>341</v>
      </c>
      <c r="E18" s="161"/>
      <c r="F18" s="100"/>
      <c r="G18" s="101">
        <f t="shared" si="0"/>
        <v>0</v>
      </c>
      <c r="H18" s="55"/>
      <c r="I18" s="101"/>
      <c r="J18" s="99">
        <f t="shared" si="7"/>
        <v>0</v>
      </c>
      <c r="K18" s="101">
        <f t="shared" ref="K18:K23" si="8">ROUND(D18*E18,2)</f>
        <v>0</v>
      </c>
      <c r="L18" s="55">
        <f t="shared" ref="L18:L23" si="9">ROUND(D18*G18,2)</f>
        <v>0</v>
      </c>
      <c r="M18" s="55">
        <f t="shared" ref="M18:M23" si="10">ROUND(D18*H18,2)</f>
        <v>0</v>
      </c>
      <c r="N18" s="55">
        <f t="shared" ref="N18:N23" si="11">ROUND(I18*D18,2)</f>
        <v>0</v>
      </c>
      <c r="O18" s="55">
        <f t="shared" ref="O18:O23" si="12">SUM(L18:N18)</f>
        <v>0</v>
      </c>
    </row>
    <row r="19" spans="1:15" s="9" customFormat="1" ht="51" x14ac:dyDescent="0.2">
      <c r="A19" s="61">
        <v>4</v>
      </c>
      <c r="B19" s="122" t="s">
        <v>158</v>
      </c>
      <c r="C19" s="123" t="s">
        <v>73</v>
      </c>
      <c r="D19" s="62">
        <v>12.9</v>
      </c>
      <c r="E19" s="161"/>
      <c r="F19" s="100"/>
      <c r="G19" s="101">
        <f t="shared" ref="G19:G23" si="13">ROUND(E19*F19,2)</f>
        <v>0</v>
      </c>
      <c r="H19" s="55"/>
      <c r="I19" s="101"/>
      <c r="J19" s="99">
        <f t="shared" ref="J19:J23" si="14">SUM(G19:I19)</f>
        <v>0</v>
      </c>
      <c r="K19" s="101">
        <f t="shared" si="8"/>
        <v>0</v>
      </c>
      <c r="L19" s="55">
        <f t="shared" si="9"/>
        <v>0</v>
      </c>
      <c r="M19" s="55">
        <f t="shared" si="10"/>
        <v>0</v>
      </c>
      <c r="N19" s="55">
        <f t="shared" si="11"/>
        <v>0</v>
      </c>
      <c r="O19" s="55">
        <f t="shared" si="12"/>
        <v>0</v>
      </c>
    </row>
    <row r="20" spans="1:15" s="9" customFormat="1" ht="63.75" customHeight="1" x14ac:dyDescent="0.2">
      <c r="A20" s="61">
        <v>5</v>
      </c>
      <c r="B20" s="122" t="s">
        <v>136</v>
      </c>
      <c r="C20" s="123" t="s">
        <v>73</v>
      </c>
      <c r="D20" s="62">
        <v>12.9</v>
      </c>
      <c r="E20" s="161"/>
      <c r="F20" s="100"/>
      <c r="G20" s="101">
        <f t="shared" si="13"/>
        <v>0</v>
      </c>
      <c r="H20" s="55"/>
      <c r="I20" s="101"/>
      <c r="J20" s="99">
        <f t="shared" si="14"/>
        <v>0</v>
      </c>
      <c r="K20" s="101">
        <f t="shared" si="8"/>
        <v>0</v>
      </c>
      <c r="L20" s="55">
        <f t="shared" si="9"/>
        <v>0</v>
      </c>
      <c r="M20" s="55">
        <f t="shared" si="10"/>
        <v>0</v>
      </c>
      <c r="N20" s="55">
        <f t="shared" si="11"/>
        <v>0</v>
      </c>
      <c r="O20" s="55">
        <f t="shared" si="12"/>
        <v>0</v>
      </c>
    </row>
    <row r="21" spans="1:15" s="9" customFormat="1" ht="38.25" x14ac:dyDescent="0.2">
      <c r="A21" s="61">
        <v>6</v>
      </c>
      <c r="B21" s="122" t="s">
        <v>159</v>
      </c>
      <c r="C21" s="142" t="s">
        <v>201</v>
      </c>
      <c r="D21" s="132">
        <v>7.3566000000000003</v>
      </c>
      <c r="E21" s="161"/>
      <c r="F21" s="100"/>
      <c r="G21" s="101">
        <f t="shared" si="13"/>
        <v>0</v>
      </c>
      <c r="H21" s="55"/>
      <c r="I21" s="101"/>
      <c r="J21" s="99">
        <f t="shared" si="14"/>
        <v>0</v>
      </c>
      <c r="K21" s="101">
        <f t="shared" si="8"/>
        <v>0</v>
      </c>
      <c r="L21" s="55">
        <f t="shared" si="9"/>
        <v>0</v>
      </c>
      <c r="M21" s="55">
        <f t="shared" si="10"/>
        <v>0</v>
      </c>
      <c r="N21" s="55">
        <f t="shared" si="11"/>
        <v>0</v>
      </c>
      <c r="O21" s="55">
        <f t="shared" si="12"/>
        <v>0</v>
      </c>
    </row>
    <row r="22" spans="1:15" s="9" customFormat="1" ht="25.5" x14ac:dyDescent="0.2">
      <c r="A22" s="61">
        <v>7</v>
      </c>
      <c r="B22" s="122" t="s">
        <v>160</v>
      </c>
      <c r="C22" s="142" t="s">
        <v>201</v>
      </c>
      <c r="D22" s="132">
        <v>11.3643</v>
      </c>
      <c r="E22" s="161"/>
      <c r="F22" s="100"/>
      <c r="G22" s="101">
        <f t="shared" si="13"/>
        <v>0</v>
      </c>
      <c r="H22" s="55"/>
      <c r="I22" s="101"/>
      <c r="J22" s="99">
        <f t="shared" si="14"/>
        <v>0</v>
      </c>
      <c r="K22" s="101">
        <f t="shared" si="8"/>
        <v>0</v>
      </c>
      <c r="L22" s="55">
        <f t="shared" si="9"/>
        <v>0</v>
      </c>
      <c r="M22" s="55">
        <f t="shared" si="10"/>
        <v>0</v>
      </c>
      <c r="N22" s="55">
        <f t="shared" si="11"/>
        <v>0</v>
      </c>
      <c r="O22" s="55">
        <f t="shared" si="12"/>
        <v>0</v>
      </c>
    </row>
    <row r="23" spans="1:15" s="9" customFormat="1" x14ac:dyDescent="0.2">
      <c r="A23" s="61">
        <v>8</v>
      </c>
      <c r="B23" s="122" t="s">
        <v>80</v>
      </c>
      <c r="C23" s="123" t="s">
        <v>73</v>
      </c>
      <c r="D23" s="132">
        <v>12.9</v>
      </c>
      <c r="E23" s="161"/>
      <c r="F23" s="100"/>
      <c r="G23" s="101">
        <f t="shared" si="13"/>
        <v>0</v>
      </c>
      <c r="H23" s="55"/>
      <c r="I23" s="101"/>
      <c r="J23" s="99">
        <f t="shared" si="14"/>
        <v>0</v>
      </c>
      <c r="K23" s="101">
        <f t="shared" si="8"/>
        <v>0</v>
      </c>
      <c r="L23" s="55">
        <f t="shared" si="9"/>
        <v>0</v>
      </c>
      <c r="M23" s="55">
        <f t="shared" si="10"/>
        <v>0</v>
      </c>
      <c r="N23" s="55">
        <f t="shared" si="11"/>
        <v>0</v>
      </c>
      <c r="O23" s="55">
        <f t="shared" si="12"/>
        <v>0</v>
      </c>
    </row>
    <row r="24" spans="1:15" ht="25.5" x14ac:dyDescent="0.2">
      <c r="A24" s="61"/>
      <c r="B24" s="131" t="s">
        <v>161</v>
      </c>
      <c r="C24" s="97"/>
      <c r="D24" s="96"/>
      <c r="E24" s="96"/>
      <c r="F24" s="55"/>
      <c r="G24" s="98"/>
      <c r="H24" s="98"/>
      <c r="I24" s="98"/>
      <c r="J24" s="98"/>
      <c r="K24" s="101"/>
      <c r="L24" s="55"/>
      <c r="M24" s="55"/>
      <c r="N24" s="55"/>
      <c r="O24" s="55"/>
    </row>
    <row r="25" spans="1:15" ht="114.75" x14ac:dyDescent="0.2">
      <c r="A25" s="61">
        <v>9</v>
      </c>
      <c r="B25" s="130" t="s">
        <v>162</v>
      </c>
      <c r="C25" s="97" t="s">
        <v>146</v>
      </c>
      <c r="D25" s="62">
        <v>1</v>
      </c>
      <c r="E25" s="161"/>
      <c r="F25" s="100"/>
      <c r="G25" s="101">
        <f t="shared" ref="G25:G42" si="15">ROUND(E25*F25,2)</f>
        <v>0</v>
      </c>
      <c r="H25" s="55"/>
      <c r="I25" s="101"/>
      <c r="J25" s="99">
        <f t="shared" ref="J25:J42" si="16">SUM(G25:I25)</f>
        <v>0</v>
      </c>
      <c r="K25" s="101">
        <f t="shared" ref="K25:K42" si="17">ROUND(D25*E25,2)</f>
        <v>0</v>
      </c>
      <c r="L25" s="55">
        <f t="shared" ref="L25:L42" si="18">ROUND(D25*G25,2)</f>
        <v>0</v>
      </c>
      <c r="M25" s="55">
        <f t="shared" ref="M25:M42" si="19">ROUND(D25*H25,2)</f>
        <v>0</v>
      </c>
      <c r="N25" s="55">
        <f t="shared" ref="N25:N42" si="20">ROUND(I25*D25,2)</f>
        <v>0</v>
      </c>
      <c r="O25" s="55">
        <f t="shared" ref="O25:O42" si="21">SUM(L25:N25)</f>
        <v>0</v>
      </c>
    </row>
    <row r="26" spans="1:15" ht="51" x14ac:dyDescent="0.2">
      <c r="A26" s="61" t="s">
        <v>285</v>
      </c>
      <c r="B26" s="130" t="s">
        <v>284</v>
      </c>
      <c r="C26" s="97" t="s">
        <v>146</v>
      </c>
      <c r="D26" s="62">
        <v>2</v>
      </c>
      <c r="E26" s="161"/>
      <c r="F26" s="100"/>
      <c r="G26" s="101"/>
      <c r="H26" s="55"/>
      <c r="I26" s="101"/>
      <c r="J26" s="99"/>
      <c r="K26" s="101"/>
      <c r="L26" s="55"/>
      <c r="M26" s="55"/>
      <c r="N26" s="55"/>
      <c r="O26" s="55"/>
    </row>
    <row r="27" spans="1:15" ht="38.25" x14ac:dyDescent="0.2">
      <c r="A27" s="61">
        <v>10</v>
      </c>
      <c r="B27" s="130" t="s">
        <v>163</v>
      </c>
      <c r="C27" s="97" t="s">
        <v>73</v>
      </c>
      <c r="D27" s="127">
        <v>341</v>
      </c>
      <c r="E27" s="161"/>
      <c r="F27" s="100"/>
      <c r="G27" s="101">
        <f t="shared" si="15"/>
        <v>0</v>
      </c>
      <c r="H27" s="55"/>
      <c r="I27" s="101"/>
      <c r="J27" s="99">
        <f t="shared" si="16"/>
        <v>0</v>
      </c>
      <c r="K27" s="101">
        <f t="shared" si="17"/>
        <v>0</v>
      </c>
      <c r="L27" s="55">
        <f t="shared" si="18"/>
        <v>0</v>
      </c>
      <c r="M27" s="55">
        <f t="shared" si="19"/>
        <v>0</v>
      </c>
      <c r="N27" s="55">
        <f t="shared" si="20"/>
        <v>0</v>
      </c>
      <c r="O27" s="55">
        <f t="shared" si="21"/>
        <v>0</v>
      </c>
    </row>
    <row r="28" spans="1:15" ht="38.25" x14ac:dyDescent="0.2">
      <c r="A28" s="61">
        <v>11</v>
      </c>
      <c r="B28" s="130" t="s">
        <v>164</v>
      </c>
      <c r="C28" s="97" t="s">
        <v>73</v>
      </c>
      <c r="D28" s="127">
        <v>12.9</v>
      </c>
      <c r="E28" s="161"/>
      <c r="F28" s="100"/>
      <c r="G28" s="101">
        <f t="shared" si="15"/>
        <v>0</v>
      </c>
      <c r="H28" s="55"/>
      <c r="I28" s="101"/>
      <c r="J28" s="99">
        <f t="shared" si="16"/>
        <v>0</v>
      </c>
      <c r="K28" s="101">
        <f t="shared" si="17"/>
        <v>0</v>
      </c>
      <c r="L28" s="55">
        <f t="shared" si="18"/>
        <v>0</v>
      </c>
      <c r="M28" s="55">
        <f t="shared" si="19"/>
        <v>0</v>
      </c>
      <c r="N28" s="55">
        <f t="shared" si="20"/>
        <v>0</v>
      </c>
      <c r="O28" s="55">
        <f t="shared" si="21"/>
        <v>0</v>
      </c>
    </row>
    <row r="29" spans="1:15" x14ac:dyDescent="0.2">
      <c r="A29" s="61">
        <v>12</v>
      </c>
      <c r="B29" s="130" t="s">
        <v>170</v>
      </c>
      <c r="C29" s="97" t="s">
        <v>280</v>
      </c>
      <c r="D29" s="62">
        <v>1</v>
      </c>
      <c r="E29" s="161"/>
      <c r="F29" s="100"/>
      <c r="G29" s="101">
        <f t="shared" si="15"/>
        <v>0</v>
      </c>
      <c r="H29" s="55"/>
      <c r="I29" s="101"/>
      <c r="J29" s="99">
        <f t="shared" si="16"/>
        <v>0</v>
      </c>
      <c r="K29" s="101">
        <f t="shared" si="17"/>
        <v>0</v>
      </c>
      <c r="L29" s="55">
        <f t="shared" si="18"/>
        <v>0</v>
      </c>
      <c r="M29" s="55">
        <f t="shared" si="19"/>
        <v>0</v>
      </c>
      <c r="N29" s="55">
        <f t="shared" si="20"/>
        <v>0</v>
      </c>
      <c r="O29" s="55">
        <f t="shared" si="21"/>
        <v>0</v>
      </c>
    </row>
    <row r="30" spans="1:15" x14ac:dyDescent="0.2">
      <c r="A30" s="61">
        <v>13</v>
      </c>
      <c r="B30" s="130" t="s">
        <v>171</v>
      </c>
      <c r="C30" s="97" t="s">
        <v>280</v>
      </c>
      <c r="D30" s="62">
        <v>1</v>
      </c>
      <c r="E30" s="161"/>
      <c r="F30" s="100"/>
      <c r="G30" s="101">
        <f t="shared" si="15"/>
        <v>0</v>
      </c>
      <c r="H30" s="55"/>
      <c r="I30" s="101"/>
      <c r="J30" s="99">
        <f t="shared" si="16"/>
        <v>0</v>
      </c>
      <c r="K30" s="101">
        <f t="shared" si="17"/>
        <v>0</v>
      </c>
      <c r="L30" s="55">
        <f t="shared" si="18"/>
        <v>0</v>
      </c>
      <c r="M30" s="55">
        <f t="shared" si="19"/>
        <v>0</v>
      </c>
      <c r="N30" s="55">
        <f t="shared" si="20"/>
        <v>0</v>
      </c>
      <c r="O30" s="55">
        <f t="shared" si="21"/>
        <v>0</v>
      </c>
    </row>
    <row r="31" spans="1:15" x14ac:dyDescent="0.2">
      <c r="A31" s="61">
        <v>14</v>
      </c>
      <c r="B31" s="130" t="s">
        <v>172</v>
      </c>
      <c r="C31" s="97" t="s">
        <v>280</v>
      </c>
      <c r="D31" s="62">
        <v>1</v>
      </c>
      <c r="E31" s="161"/>
      <c r="F31" s="100"/>
      <c r="G31" s="101">
        <f t="shared" si="15"/>
        <v>0</v>
      </c>
      <c r="H31" s="55"/>
      <c r="I31" s="101"/>
      <c r="J31" s="99">
        <f t="shared" si="16"/>
        <v>0</v>
      </c>
      <c r="K31" s="101">
        <f t="shared" si="17"/>
        <v>0</v>
      </c>
      <c r="L31" s="55">
        <f t="shared" si="18"/>
        <v>0</v>
      </c>
      <c r="M31" s="55">
        <f t="shared" si="19"/>
        <v>0</v>
      </c>
      <c r="N31" s="55">
        <f t="shared" si="20"/>
        <v>0</v>
      </c>
      <c r="O31" s="55">
        <f t="shared" si="21"/>
        <v>0</v>
      </c>
    </row>
    <row r="32" spans="1:15" x14ac:dyDescent="0.2">
      <c r="A32" s="61">
        <v>15</v>
      </c>
      <c r="B32" s="130" t="s">
        <v>173</v>
      </c>
      <c r="C32" s="97" t="s">
        <v>280</v>
      </c>
      <c r="D32" s="62">
        <v>1</v>
      </c>
      <c r="E32" s="161"/>
      <c r="F32" s="100"/>
      <c r="G32" s="101">
        <f t="shared" si="15"/>
        <v>0</v>
      </c>
      <c r="H32" s="55"/>
      <c r="I32" s="101"/>
      <c r="J32" s="99">
        <f t="shared" si="16"/>
        <v>0</v>
      </c>
      <c r="K32" s="101">
        <f t="shared" si="17"/>
        <v>0</v>
      </c>
      <c r="L32" s="55">
        <f t="shared" si="18"/>
        <v>0</v>
      </c>
      <c r="M32" s="55">
        <f t="shared" si="19"/>
        <v>0</v>
      </c>
      <c r="N32" s="55">
        <f t="shared" si="20"/>
        <v>0</v>
      </c>
      <c r="O32" s="55">
        <f t="shared" si="21"/>
        <v>0</v>
      </c>
    </row>
    <row r="33" spans="1:15" x14ac:dyDescent="0.2">
      <c r="A33" s="61">
        <v>16</v>
      </c>
      <c r="B33" s="130" t="s">
        <v>174</v>
      </c>
      <c r="C33" s="97" t="s">
        <v>280</v>
      </c>
      <c r="D33" s="62">
        <v>1</v>
      </c>
      <c r="E33" s="161"/>
      <c r="F33" s="100"/>
      <c r="G33" s="101">
        <f t="shared" si="15"/>
        <v>0</v>
      </c>
      <c r="H33" s="55"/>
      <c r="I33" s="101"/>
      <c r="J33" s="99">
        <f t="shared" si="16"/>
        <v>0</v>
      </c>
      <c r="K33" s="101">
        <f t="shared" si="17"/>
        <v>0</v>
      </c>
      <c r="L33" s="55">
        <f t="shared" si="18"/>
        <v>0</v>
      </c>
      <c r="M33" s="55">
        <f t="shared" si="19"/>
        <v>0</v>
      </c>
      <c r="N33" s="55">
        <f t="shared" si="20"/>
        <v>0</v>
      </c>
      <c r="O33" s="55">
        <f t="shared" si="21"/>
        <v>0</v>
      </c>
    </row>
    <row r="34" spans="1:15" x14ac:dyDescent="0.2">
      <c r="A34" s="61">
        <v>17</v>
      </c>
      <c r="B34" s="130" t="s">
        <v>175</v>
      </c>
      <c r="C34" s="97" t="s">
        <v>280</v>
      </c>
      <c r="D34" s="62">
        <v>2</v>
      </c>
      <c r="E34" s="161"/>
      <c r="F34" s="100"/>
      <c r="G34" s="101">
        <f t="shared" si="15"/>
        <v>0</v>
      </c>
      <c r="H34" s="55"/>
      <c r="I34" s="101"/>
      <c r="J34" s="99">
        <f t="shared" si="16"/>
        <v>0</v>
      </c>
      <c r="K34" s="101">
        <f t="shared" si="17"/>
        <v>0</v>
      </c>
      <c r="L34" s="55">
        <f t="shared" si="18"/>
        <v>0</v>
      </c>
      <c r="M34" s="55">
        <f t="shared" si="19"/>
        <v>0</v>
      </c>
      <c r="N34" s="55">
        <f t="shared" si="20"/>
        <v>0</v>
      </c>
      <c r="O34" s="55">
        <f t="shared" si="21"/>
        <v>0</v>
      </c>
    </row>
    <row r="35" spans="1:15" x14ac:dyDescent="0.2">
      <c r="A35" s="61">
        <v>18</v>
      </c>
      <c r="B35" s="130" t="s">
        <v>176</v>
      </c>
      <c r="C35" s="97" t="s">
        <v>280</v>
      </c>
      <c r="D35" s="62">
        <v>1</v>
      </c>
      <c r="E35" s="161"/>
      <c r="F35" s="100"/>
      <c r="G35" s="101">
        <f t="shared" si="15"/>
        <v>0</v>
      </c>
      <c r="H35" s="55"/>
      <c r="I35" s="101"/>
      <c r="J35" s="99">
        <f t="shared" si="16"/>
        <v>0</v>
      </c>
      <c r="K35" s="101">
        <f t="shared" si="17"/>
        <v>0</v>
      </c>
      <c r="L35" s="55">
        <f t="shared" si="18"/>
        <v>0</v>
      </c>
      <c r="M35" s="55">
        <f t="shared" si="19"/>
        <v>0</v>
      </c>
      <c r="N35" s="55">
        <f t="shared" si="20"/>
        <v>0</v>
      </c>
      <c r="O35" s="55">
        <f t="shared" si="21"/>
        <v>0</v>
      </c>
    </row>
    <row r="36" spans="1:15" ht="25.5" x14ac:dyDescent="0.2">
      <c r="A36" s="61">
        <v>19</v>
      </c>
      <c r="B36" s="130" t="s">
        <v>177</v>
      </c>
      <c r="C36" s="97" t="s">
        <v>280</v>
      </c>
      <c r="D36" s="62">
        <v>2</v>
      </c>
      <c r="E36" s="161"/>
      <c r="F36" s="100"/>
      <c r="G36" s="101">
        <f t="shared" si="15"/>
        <v>0</v>
      </c>
      <c r="H36" s="55"/>
      <c r="I36" s="101"/>
      <c r="J36" s="99">
        <f t="shared" si="16"/>
        <v>0</v>
      </c>
      <c r="K36" s="101">
        <f t="shared" si="17"/>
        <v>0</v>
      </c>
      <c r="L36" s="55">
        <f t="shared" si="18"/>
        <v>0</v>
      </c>
      <c r="M36" s="55">
        <f t="shared" si="19"/>
        <v>0</v>
      </c>
      <c r="N36" s="55">
        <f t="shared" si="20"/>
        <v>0</v>
      </c>
      <c r="O36" s="55">
        <f t="shared" si="21"/>
        <v>0</v>
      </c>
    </row>
    <row r="37" spans="1:15" ht="38.25" x14ac:dyDescent="0.2">
      <c r="A37" s="61">
        <v>20</v>
      </c>
      <c r="B37" s="130" t="s">
        <v>165</v>
      </c>
      <c r="C37" s="97" t="s">
        <v>280</v>
      </c>
      <c r="D37" s="62">
        <v>1</v>
      </c>
      <c r="E37" s="161"/>
      <c r="F37" s="100"/>
      <c r="G37" s="101">
        <f t="shared" si="15"/>
        <v>0</v>
      </c>
      <c r="H37" s="55"/>
      <c r="I37" s="101"/>
      <c r="J37" s="99">
        <f t="shared" si="16"/>
        <v>0</v>
      </c>
      <c r="K37" s="101">
        <f t="shared" si="17"/>
        <v>0</v>
      </c>
      <c r="L37" s="55">
        <f t="shared" si="18"/>
        <v>0</v>
      </c>
      <c r="M37" s="55">
        <f t="shared" si="19"/>
        <v>0</v>
      </c>
      <c r="N37" s="55">
        <f t="shared" si="20"/>
        <v>0</v>
      </c>
      <c r="O37" s="55">
        <f t="shared" si="21"/>
        <v>0</v>
      </c>
    </row>
    <row r="38" spans="1:15" ht="25.5" x14ac:dyDescent="0.2">
      <c r="A38" s="61">
        <v>21</v>
      </c>
      <c r="B38" s="130" t="s">
        <v>166</v>
      </c>
      <c r="C38" s="97" t="s">
        <v>73</v>
      </c>
      <c r="D38" s="127">
        <v>353.9</v>
      </c>
      <c r="E38" s="161"/>
      <c r="F38" s="100"/>
      <c r="G38" s="101">
        <f t="shared" si="15"/>
        <v>0</v>
      </c>
      <c r="H38" s="55"/>
      <c r="I38" s="101"/>
      <c r="J38" s="99">
        <f t="shared" si="16"/>
        <v>0</v>
      </c>
      <c r="K38" s="101">
        <f t="shared" si="17"/>
        <v>0</v>
      </c>
      <c r="L38" s="55">
        <f t="shared" si="18"/>
        <v>0</v>
      </c>
      <c r="M38" s="55">
        <f t="shared" si="19"/>
        <v>0</v>
      </c>
      <c r="N38" s="55">
        <f t="shared" si="20"/>
        <v>0</v>
      </c>
      <c r="O38" s="55">
        <f t="shared" si="21"/>
        <v>0</v>
      </c>
    </row>
    <row r="39" spans="1:15" x14ac:dyDescent="0.2">
      <c r="A39" s="61">
        <v>22</v>
      </c>
      <c r="B39" s="130" t="s">
        <v>167</v>
      </c>
      <c r="C39" s="97" t="s">
        <v>73</v>
      </c>
      <c r="D39" s="127">
        <v>353.9</v>
      </c>
      <c r="E39" s="161"/>
      <c r="F39" s="100"/>
      <c r="G39" s="101">
        <f t="shared" si="15"/>
        <v>0</v>
      </c>
      <c r="H39" s="55"/>
      <c r="I39" s="101"/>
      <c r="J39" s="99">
        <f t="shared" si="16"/>
        <v>0</v>
      </c>
      <c r="K39" s="101">
        <f t="shared" si="17"/>
        <v>0</v>
      </c>
      <c r="L39" s="55">
        <f t="shared" si="18"/>
        <v>0</v>
      </c>
      <c r="M39" s="55">
        <f t="shared" si="19"/>
        <v>0</v>
      </c>
      <c r="N39" s="55">
        <f t="shared" si="20"/>
        <v>0</v>
      </c>
      <c r="O39" s="55">
        <f t="shared" si="21"/>
        <v>0</v>
      </c>
    </row>
    <row r="40" spans="1:15" ht="51" x14ac:dyDescent="0.2">
      <c r="A40" s="61">
        <v>23</v>
      </c>
      <c r="B40" s="130" t="s">
        <v>168</v>
      </c>
      <c r="C40" s="97" t="s">
        <v>280</v>
      </c>
      <c r="D40" s="62">
        <v>10</v>
      </c>
      <c r="E40" s="161"/>
      <c r="F40" s="100"/>
      <c r="G40" s="101">
        <f t="shared" si="15"/>
        <v>0</v>
      </c>
      <c r="H40" s="55"/>
      <c r="I40" s="101"/>
      <c r="J40" s="99">
        <f t="shared" si="16"/>
        <v>0</v>
      </c>
      <c r="K40" s="101">
        <f t="shared" si="17"/>
        <v>0</v>
      </c>
      <c r="L40" s="55">
        <f t="shared" si="18"/>
        <v>0</v>
      </c>
      <c r="M40" s="55">
        <f t="shared" si="19"/>
        <v>0</v>
      </c>
      <c r="N40" s="55">
        <f t="shared" si="20"/>
        <v>0</v>
      </c>
      <c r="O40" s="55">
        <f t="shared" si="21"/>
        <v>0</v>
      </c>
    </row>
    <row r="41" spans="1:15" ht="25.5" x14ac:dyDescent="0.2">
      <c r="A41" s="61">
        <v>24</v>
      </c>
      <c r="B41" s="122" t="s">
        <v>90</v>
      </c>
      <c r="C41" s="97" t="s">
        <v>280</v>
      </c>
      <c r="D41" s="62">
        <v>8</v>
      </c>
      <c r="E41" s="127"/>
      <c r="F41" s="100"/>
      <c r="G41" s="101">
        <f t="shared" si="15"/>
        <v>0</v>
      </c>
      <c r="H41" s="55"/>
      <c r="I41" s="101"/>
      <c r="J41" s="99">
        <f t="shared" si="16"/>
        <v>0</v>
      </c>
      <c r="K41" s="101">
        <f t="shared" si="17"/>
        <v>0</v>
      </c>
      <c r="L41" s="55">
        <f t="shared" si="18"/>
        <v>0</v>
      </c>
      <c r="M41" s="55">
        <f t="shared" si="19"/>
        <v>0</v>
      </c>
      <c r="N41" s="55">
        <f t="shared" si="20"/>
        <v>0</v>
      </c>
      <c r="O41" s="55">
        <f t="shared" si="21"/>
        <v>0</v>
      </c>
    </row>
    <row r="42" spans="1:15" ht="38.25" x14ac:dyDescent="0.2">
      <c r="A42" s="61">
        <v>25</v>
      </c>
      <c r="B42" s="122" t="s">
        <v>169</v>
      </c>
      <c r="C42" s="97" t="s">
        <v>44</v>
      </c>
      <c r="D42" s="62">
        <v>2</v>
      </c>
      <c r="E42" s="161"/>
      <c r="F42" s="100"/>
      <c r="G42" s="101">
        <f t="shared" si="15"/>
        <v>0</v>
      </c>
      <c r="H42" s="55"/>
      <c r="I42" s="101"/>
      <c r="J42" s="99">
        <f t="shared" si="16"/>
        <v>0</v>
      </c>
      <c r="K42" s="101">
        <f t="shared" si="17"/>
        <v>0</v>
      </c>
      <c r="L42" s="55">
        <f t="shared" si="18"/>
        <v>0</v>
      </c>
      <c r="M42" s="55">
        <f t="shared" si="19"/>
        <v>0</v>
      </c>
      <c r="N42" s="55">
        <f t="shared" si="20"/>
        <v>0</v>
      </c>
      <c r="O42" s="55">
        <f t="shared" si="21"/>
        <v>0</v>
      </c>
    </row>
    <row r="43" spans="1:15" s="37" customFormat="1" x14ac:dyDescent="0.2">
      <c r="A43" s="38"/>
      <c r="B43" s="23"/>
      <c r="C43" s="39"/>
      <c r="D43" s="38"/>
      <c r="E43" s="40"/>
      <c r="F43" s="41"/>
      <c r="G43" s="42"/>
      <c r="H43" s="42"/>
      <c r="I43" s="43"/>
      <c r="J43" s="42"/>
      <c r="K43" s="43"/>
      <c r="L43" s="42"/>
      <c r="M43" s="43"/>
      <c r="N43" s="42"/>
      <c r="O43" s="56"/>
    </row>
    <row r="44" spans="1:15" x14ac:dyDescent="0.2">
      <c r="J44" s="14" t="s">
        <v>42</v>
      </c>
      <c r="K44" s="44">
        <f>SUM(K13:K43)</f>
        <v>0</v>
      </c>
      <c r="L44" s="44">
        <f>SUM(L13:L43)</f>
        <v>0</v>
      </c>
      <c r="M44" s="44">
        <f>SUM(M13:M43)</f>
        <v>0</v>
      </c>
      <c r="N44" s="44">
        <f>SUM(N13:N43)</f>
        <v>0</v>
      </c>
      <c r="O44" s="45">
        <f>SUM(O13:O43)</f>
        <v>0</v>
      </c>
    </row>
    <row r="45" spans="1:15" x14ac:dyDescent="0.2">
      <c r="J45" s="14"/>
      <c r="K45" s="57"/>
      <c r="L45" s="57"/>
      <c r="M45" s="57"/>
      <c r="N45" s="57"/>
      <c r="O45" s="58"/>
    </row>
    <row r="46" spans="1:15" x14ac:dyDescent="0.2">
      <c r="B46" s="165" t="s">
        <v>20</v>
      </c>
      <c r="C46" s="172"/>
      <c r="D46" s="191"/>
      <c r="E46" s="191"/>
      <c r="F46" s="191"/>
    </row>
    <row r="47" spans="1:15" x14ac:dyDescent="0.2">
      <c r="B47" s="165"/>
      <c r="C47" s="106"/>
      <c r="D47" s="165"/>
      <c r="E47" s="46"/>
    </row>
    <row r="48" spans="1:15" x14ac:dyDescent="0.2">
      <c r="B48" s="173"/>
      <c r="C48" s="173"/>
      <c r="D48" s="173"/>
      <c r="E48" s="46"/>
    </row>
    <row r="49" spans="2:6" x14ac:dyDescent="0.2">
      <c r="B49" s="165"/>
      <c r="C49" s="165"/>
      <c r="D49" s="165"/>
      <c r="E49" s="46"/>
    </row>
    <row r="50" spans="2:6" x14ac:dyDescent="0.2">
      <c r="B50" s="166" t="s">
        <v>41</v>
      </c>
      <c r="C50" s="174"/>
      <c r="D50" s="175"/>
      <c r="E50" s="191"/>
      <c r="F50" s="191"/>
    </row>
    <row r="51" spans="2:6" x14ac:dyDescent="0.2">
      <c r="B51" s="165"/>
      <c r="C51" s="109"/>
      <c r="D51" s="105"/>
    </row>
  </sheetData>
  <mergeCells count="10">
    <mergeCell ref="A10:A11"/>
    <mergeCell ref="B10:B11"/>
    <mergeCell ref="C10:C11"/>
    <mergeCell ref="D10:D11"/>
    <mergeCell ref="E10:J10"/>
    <mergeCell ref="C46:F46"/>
    <mergeCell ref="B48:D48"/>
    <mergeCell ref="C50:F50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2" manualBreakCount="2">
    <brk id="26" max="14" man="1"/>
    <brk id="40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P60"/>
  <sheetViews>
    <sheetView view="pageBreakPreview" zoomScaleNormal="100" zoomScaleSheetLayoutView="100" workbookViewId="0">
      <selection activeCell="A7" sqref="A7:B8"/>
    </sheetView>
  </sheetViews>
  <sheetFormatPr defaultColWidth="9.140625" defaultRowHeight="12.75" x14ac:dyDescent="0.2"/>
  <cols>
    <col min="1" max="1" width="5.7109375" style="3" customWidth="1"/>
    <col min="2" max="2" width="35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178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KOPS1!C20</f>
        <v>PAŠTECES KANALIZĀCIJA K1 GRĀVJU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O53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61"/>
      <c r="B13" s="125" t="s">
        <v>132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x14ac:dyDescent="0.2">
      <c r="A14" s="61"/>
      <c r="B14" s="125" t="s">
        <v>107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51" x14ac:dyDescent="0.2">
      <c r="A16" s="61">
        <v>1</v>
      </c>
      <c r="B16" s="22" t="s">
        <v>181</v>
      </c>
      <c r="C16" s="97" t="s">
        <v>73</v>
      </c>
      <c r="D16" s="96">
        <v>104.4</v>
      </c>
      <c r="E16" s="161"/>
      <c r="F16" s="100"/>
      <c r="G16" s="101">
        <f t="shared" ref="G16:G24" si="0">ROUND(E16*F16,2)</f>
        <v>0</v>
      </c>
      <c r="H16" s="55"/>
      <c r="I16" s="101"/>
      <c r="J16" s="99">
        <f t="shared" ref="J16:J24" si="1">SUM(G16:I16)</f>
        <v>0</v>
      </c>
      <c r="K16" s="101">
        <f t="shared" ref="K16:K24" si="2">ROUND(D16*E16,2)</f>
        <v>0</v>
      </c>
      <c r="L16" s="55">
        <f t="shared" ref="L16:L24" si="3">ROUND(D16*G16,2)</f>
        <v>0</v>
      </c>
      <c r="M16" s="55">
        <f t="shared" ref="M16:M24" si="4">ROUND(D16*H16,2)</f>
        <v>0</v>
      </c>
      <c r="N16" s="55">
        <f t="shared" ref="N16:N24" si="5">ROUND(I16*D16,2)</f>
        <v>0</v>
      </c>
      <c r="O16" s="55">
        <f t="shared" ref="O16:O24" si="6">SUM(L16:N16)</f>
        <v>0</v>
      </c>
    </row>
    <row r="17" spans="1:15" ht="51" x14ac:dyDescent="0.2">
      <c r="A17" s="61">
        <v>2</v>
      </c>
      <c r="B17" s="22" t="s">
        <v>182</v>
      </c>
      <c r="C17" s="97" t="s">
        <v>73</v>
      </c>
      <c r="D17" s="96">
        <v>72.599999999999994</v>
      </c>
      <c r="E17" s="161"/>
      <c r="F17" s="100"/>
      <c r="G17" s="101">
        <f t="shared" si="0"/>
        <v>0</v>
      </c>
      <c r="H17" s="55"/>
      <c r="I17" s="101"/>
      <c r="J17" s="99">
        <f t="shared" si="1"/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ht="51" x14ac:dyDescent="0.2">
      <c r="A18" s="61">
        <v>3</v>
      </c>
      <c r="B18" s="130" t="s">
        <v>183</v>
      </c>
      <c r="C18" s="97" t="s">
        <v>73</v>
      </c>
      <c r="D18" s="96">
        <v>41.6</v>
      </c>
      <c r="E18" s="161"/>
      <c r="F18" s="100"/>
      <c r="G18" s="101">
        <f t="shared" si="0"/>
        <v>0</v>
      </c>
      <c r="H18" s="55"/>
      <c r="I18" s="101"/>
      <c r="J18" s="99">
        <f t="shared" si="1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51" x14ac:dyDescent="0.2">
      <c r="A19" s="61">
        <v>4</v>
      </c>
      <c r="B19" s="122" t="s">
        <v>184</v>
      </c>
      <c r="C19" s="123" t="s">
        <v>73</v>
      </c>
      <c r="D19" s="62">
        <v>62.1</v>
      </c>
      <c r="E19" s="161"/>
      <c r="F19" s="100"/>
      <c r="G19" s="101">
        <f t="shared" si="0"/>
        <v>0</v>
      </c>
      <c r="H19" s="55"/>
      <c r="I19" s="55"/>
      <c r="J19" s="99">
        <f t="shared" si="1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s="9" customFormat="1" ht="51" x14ac:dyDescent="0.2">
      <c r="A20" s="61">
        <v>5</v>
      </c>
      <c r="B20" s="122" t="s">
        <v>185</v>
      </c>
      <c r="C20" s="123" t="s">
        <v>73</v>
      </c>
      <c r="D20" s="62">
        <v>184.3</v>
      </c>
      <c r="E20" s="161"/>
      <c r="F20" s="100"/>
      <c r="G20" s="101">
        <f t="shared" si="0"/>
        <v>0</v>
      </c>
      <c r="H20" s="55"/>
      <c r="I20" s="101"/>
      <c r="J20" s="99">
        <f t="shared" si="1"/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s="9" customFormat="1" ht="76.5" x14ac:dyDescent="0.2">
      <c r="A21" s="61">
        <v>6</v>
      </c>
      <c r="B21" s="122" t="s">
        <v>136</v>
      </c>
      <c r="C21" s="123" t="s">
        <v>73</v>
      </c>
      <c r="D21" s="132">
        <v>465</v>
      </c>
      <c r="E21" s="161"/>
      <c r="F21" s="100"/>
      <c r="G21" s="101">
        <f t="shared" si="0"/>
        <v>0</v>
      </c>
      <c r="H21" s="55"/>
      <c r="I21" s="101"/>
      <c r="J21" s="99">
        <f t="shared" si="1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s="9" customFormat="1" ht="38.25" x14ac:dyDescent="0.2">
      <c r="A22" s="61">
        <v>7</v>
      </c>
      <c r="B22" s="122" t="s">
        <v>137</v>
      </c>
      <c r="C22" s="142" t="s">
        <v>201</v>
      </c>
      <c r="D22" s="132">
        <v>69.75</v>
      </c>
      <c r="E22" s="161"/>
      <c r="F22" s="100"/>
      <c r="G22" s="101">
        <f t="shared" si="0"/>
        <v>0</v>
      </c>
      <c r="H22" s="55"/>
      <c r="I22" s="101"/>
      <c r="J22" s="99">
        <f t="shared" si="1"/>
        <v>0</v>
      </c>
      <c r="K22" s="101">
        <f t="shared" si="2"/>
        <v>0</v>
      </c>
      <c r="L22" s="55">
        <f t="shared" si="3"/>
        <v>0</v>
      </c>
      <c r="M22" s="55">
        <f t="shared" si="4"/>
        <v>0</v>
      </c>
      <c r="N22" s="55">
        <f t="shared" si="5"/>
        <v>0</v>
      </c>
      <c r="O22" s="55">
        <f t="shared" si="6"/>
        <v>0</v>
      </c>
    </row>
    <row r="23" spans="1:15" s="9" customFormat="1" ht="25.5" x14ac:dyDescent="0.2">
      <c r="A23" s="61">
        <v>8</v>
      </c>
      <c r="B23" s="122" t="s">
        <v>138</v>
      </c>
      <c r="C23" s="142" t="s">
        <v>201</v>
      </c>
      <c r="D23" s="132">
        <v>148.33500000000001</v>
      </c>
      <c r="E23" s="161"/>
      <c r="F23" s="100"/>
      <c r="G23" s="101">
        <f t="shared" si="0"/>
        <v>0</v>
      </c>
      <c r="H23" s="55"/>
      <c r="I23" s="101"/>
      <c r="J23" s="99">
        <f t="shared" si="1"/>
        <v>0</v>
      </c>
      <c r="K23" s="101">
        <f t="shared" si="2"/>
        <v>0</v>
      </c>
      <c r="L23" s="55">
        <f t="shared" si="3"/>
        <v>0</v>
      </c>
      <c r="M23" s="55">
        <f t="shared" si="4"/>
        <v>0</v>
      </c>
      <c r="N23" s="55">
        <f t="shared" si="5"/>
        <v>0</v>
      </c>
      <c r="O23" s="55">
        <f t="shared" si="6"/>
        <v>0</v>
      </c>
    </row>
    <row r="24" spans="1:15" x14ac:dyDescent="0.2">
      <c r="A24" s="61">
        <v>9</v>
      </c>
      <c r="B24" s="130" t="s">
        <v>80</v>
      </c>
      <c r="C24" s="97" t="s">
        <v>73</v>
      </c>
      <c r="D24" s="132">
        <v>465</v>
      </c>
      <c r="E24" s="161"/>
      <c r="F24" s="100"/>
      <c r="G24" s="101">
        <f t="shared" si="0"/>
        <v>0</v>
      </c>
      <c r="H24" s="55"/>
      <c r="I24" s="101"/>
      <c r="J24" s="99">
        <f t="shared" si="1"/>
        <v>0</v>
      </c>
      <c r="K24" s="101">
        <f t="shared" si="2"/>
        <v>0</v>
      </c>
      <c r="L24" s="55">
        <f t="shared" si="3"/>
        <v>0</v>
      </c>
      <c r="M24" s="55">
        <f t="shared" si="4"/>
        <v>0</v>
      </c>
      <c r="N24" s="55">
        <f t="shared" si="5"/>
        <v>0</v>
      </c>
      <c r="O24" s="55">
        <f t="shared" si="6"/>
        <v>0</v>
      </c>
    </row>
    <row r="25" spans="1:15" x14ac:dyDescent="0.2">
      <c r="A25" s="61"/>
      <c r="B25" s="168" t="s">
        <v>112</v>
      </c>
      <c r="C25" s="123"/>
      <c r="D25" s="132"/>
      <c r="E25" s="96"/>
      <c r="F25" s="55"/>
      <c r="G25" s="98"/>
      <c r="H25" s="98"/>
      <c r="I25" s="98"/>
      <c r="J25" s="98"/>
      <c r="K25" s="101"/>
      <c r="L25" s="55"/>
      <c r="M25" s="55"/>
      <c r="N25" s="55"/>
      <c r="O25" s="55"/>
    </row>
    <row r="26" spans="1:15" ht="51" x14ac:dyDescent="0.2">
      <c r="A26" s="61">
        <v>10</v>
      </c>
      <c r="B26" s="122" t="s">
        <v>186</v>
      </c>
      <c r="C26" s="123" t="s">
        <v>73</v>
      </c>
      <c r="D26" s="132">
        <v>4.9000000000000004</v>
      </c>
      <c r="E26" s="161"/>
      <c r="F26" s="100"/>
      <c r="G26" s="101">
        <f>ROUND(E26*F26,2)</f>
        <v>0</v>
      </c>
      <c r="H26" s="55"/>
      <c r="I26" s="101"/>
      <c r="J26" s="99">
        <f>SUM(G26:I26)</f>
        <v>0</v>
      </c>
      <c r="K26" s="101">
        <f>ROUND(D26*E26,2)</f>
        <v>0</v>
      </c>
      <c r="L26" s="55">
        <f>ROUND(D26*G26,2)</f>
        <v>0</v>
      </c>
      <c r="M26" s="55">
        <f>ROUND(D26*H26,2)</f>
        <v>0</v>
      </c>
      <c r="N26" s="55">
        <f>ROUND(I26*D26,2)</f>
        <v>0</v>
      </c>
      <c r="O26" s="55">
        <f>SUM(L26:N26)</f>
        <v>0</v>
      </c>
    </row>
    <row r="27" spans="1:15" ht="63.75" x14ac:dyDescent="0.2">
      <c r="A27" s="61">
        <v>11</v>
      </c>
      <c r="B27" s="122" t="s">
        <v>77</v>
      </c>
      <c r="C27" s="123" t="s">
        <v>73</v>
      </c>
      <c r="D27" s="132">
        <v>4.9000000000000004</v>
      </c>
      <c r="E27" s="161"/>
      <c r="F27" s="100"/>
      <c r="G27" s="101">
        <f t="shared" ref="G27:G30" si="7">ROUND(E27*F27,2)</f>
        <v>0</v>
      </c>
      <c r="H27" s="55"/>
      <c r="I27" s="101"/>
      <c r="J27" s="99">
        <f>SUM(G27:I27)</f>
        <v>0</v>
      </c>
      <c r="K27" s="101">
        <f>ROUND(D27*E27,2)</f>
        <v>0</v>
      </c>
      <c r="L27" s="55">
        <f>ROUND(D27*G27,2)</f>
        <v>0</v>
      </c>
      <c r="M27" s="55">
        <f>ROUND(D27*H27,2)</f>
        <v>0</v>
      </c>
      <c r="N27" s="55">
        <f>ROUND(I27*D27,2)</f>
        <v>0</v>
      </c>
      <c r="O27" s="55">
        <f>SUM(L27:N27)</f>
        <v>0</v>
      </c>
    </row>
    <row r="28" spans="1:15" ht="38.25" x14ac:dyDescent="0.2">
      <c r="A28" s="61">
        <v>12</v>
      </c>
      <c r="B28" s="122" t="s">
        <v>137</v>
      </c>
      <c r="C28" s="142" t="s">
        <v>201</v>
      </c>
      <c r="D28" s="132">
        <v>0.7056</v>
      </c>
      <c r="E28" s="161"/>
      <c r="F28" s="100"/>
      <c r="G28" s="101">
        <f t="shared" si="7"/>
        <v>0</v>
      </c>
      <c r="H28" s="55"/>
      <c r="I28" s="101"/>
      <c r="J28" s="99">
        <f>SUM(G28:I28)</f>
        <v>0</v>
      </c>
      <c r="K28" s="101">
        <f>ROUND(D28*E28,2)</f>
        <v>0</v>
      </c>
      <c r="L28" s="55">
        <f>ROUND(D28*G28,2)</f>
        <v>0</v>
      </c>
      <c r="M28" s="55">
        <f>ROUND(D28*H28,2)</f>
        <v>0</v>
      </c>
      <c r="N28" s="55">
        <f>ROUND(I28*D28,2)</f>
        <v>0</v>
      </c>
      <c r="O28" s="55">
        <f>SUM(L28:N28)</f>
        <v>0</v>
      </c>
    </row>
    <row r="29" spans="1:15" ht="38.25" x14ac:dyDescent="0.2">
      <c r="A29" s="61">
        <v>13</v>
      </c>
      <c r="B29" s="122" t="s">
        <v>187</v>
      </c>
      <c r="C29" s="142" t="s">
        <v>201</v>
      </c>
      <c r="D29" s="132">
        <v>1.3622000000000003</v>
      </c>
      <c r="E29" s="161"/>
      <c r="F29" s="100"/>
      <c r="G29" s="101">
        <f t="shared" si="7"/>
        <v>0</v>
      </c>
      <c r="H29" s="55"/>
      <c r="I29" s="101"/>
      <c r="J29" s="99">
        <f>SUM(G29:I29)</f>
        <v>0</v>
      </c>
      <c r="K29" s="101">
        <f>ROUND(D29*E29,2)</f>
        <v>0</v>
      </c>
      <c r="L29" s="55">
        <f>ROUND(D29*G29,2)</f>
        <v>0</v>
      </c>
      <c r="M29" s="55">
        <f>ROUND(D29*H29,2)</f>
        <v>0</v>
      </c>
      <c r="N29" s="55">
        <f>ROUND(I29*D29,2)</f>
        <v>0</v>
      </c>
      <c r="O29" s="55">
        <f>SUM(L29:N29)</f>
        <v>0</v>
      </c>
    </row>
    <row r="30" spans="1:15" x14ac:dyDescent="0.2">
      <c r="A30" s="61">
        <v>14</v>
      </c>
      <c r="B30" s="130" t="s">
        <v>80</v>
      </c>
      <c r="C30" s="97" t="s">
        <v>73</v>
      </c>
      <c r="D30" s="96">
        <v>4.9000000000000004</v>
      </c>
      <c r="E30" s="161"/>
      <c r="F30" s="100"/>
      <c r="G30" s="101">
        <f t="shared" si="7"/>
        <v>0</v>
      </c>
      <c r="H30" s="55"/>
      <c r="I30" s="101"/>
      <c r="J30" s="99">
        <f>SUM(G30:I30)</f>
        <v>0</v>
      </c>
      <c r="K30" s="101">
        <f>ROUND(D30*E30,2)</f>
        <v>0</v>
      </c>
      <c r="L30" s="55">
        <f>ROUND(D30*G30,2)</f>
        <v>0</v>
      </c>
      <c r="M30" s="55">
        <f>ROUND(D30*H30,2)</f>
        <v>0</v>
      </c>
      <c r="N30" s="55">
        <f>ROUND(I30*D30,2)</f>
        <v>0</v>
      </c>
      <c r="O30" s="55">
        <f>SUM(L30:N30)</f>
        <v>0</v>
      </c>
    </row>
    <row r="31" spans="1:15" ht="25.5" x14ac:dyDescent="0.2">
      <c r="A31" s="61"/>
      <c r="B31" s="131" t="s">
        <v>139</v>
      </c>
      <c r="C31" s="97"/>
      <c r="D31" s="96"/>
      <c r="E31" s="96"/>
      <c r="F31" s="55"/>
      <c r="G31" s="98"/>
      <c r="H31" s="98"/>
      <c r="I31" s="98"/>
      <c r="J31" s="98"/>
      <c r="K31" s="101"/>
      <c r="L31" s="55"/>
      <c r="M31" s="55"/>
      <c r="N31" s="55"/>
      <c r="O31" s="55"/>
    </row>
    <row r="32" spans="1:15" ht="51" x14ac:dyDescent="0.2">
      <c r="A32" s="61">
        <v>15</v>
      </c>
      <c r="B32" s="130" t="s">
        <v>141</v>
      </c>
      <c r="C32" s="97" t="s">
        <v>73</v>
      </c>
      <c r="D32" s="127">
        <v>104.4</v>
      </c>
      <c r="E32" s="161"/>
      <c r="F32" s="100"/>
      <c r="G32" s="101">
        <f t="shared" ref="G32:G36" si="8">ROUND(E32*F32,2)</f>
        <v>0</v>
      </c>
      <c r="H32" s="55"/>
      <c r="I32" s="101"/>
      <c r="J32" s="99">
        <f t="shared" ref="J32:J51" si="9">SUM(G32:I32)</f>
        <v>0</v>
      </c>
      <c r="K32" s="101">
        <f t="shared" ref="K32:K51" si="10">ROUND(D32*E32,2)</f>
        <v>0</v>
      </c>
      <c r="L32" s="55">
        <f t="shared" ref="L32:L51" si="11">ROUND(D32*G32,2)</f>
        <v>0</v>
      </c>
      <c r="M32" s="55">
        <f t="shared" ref="M32:M51" si="12">ROUND(D32*H32,2)</f>
        <v>0</v>
      </c>
      <c r="N32" s="55">
        <f t="shared" ref="N32:N51" si="13">ROUND(I32*D32,2)</f>
        <v>0</v>
      </c>
      <c r="O32" s="55">
        <f t="shared" ref="O32:O51" si="14">SUM(L32:N32)</f>
        <v>0</v>
      </c>
    </row>
    <row r="33" spans="1:15" ht="51" x14ac:dyDescent="0.2">
      <c r="A33" s="61">
        <v>16</v>
      </c>
      <c r="B33" s="130" t="s">
        <v>142</v>
      </c>
      <c r="C33" s="123" t="s">
        <v>73</v>
      </c>
      <c r="D33" s="127">
        <v>72.599999999999994</v>
      </c>
      <c r="E33" s="161"/>
      <c r="F33" s="100"/>
      <c r="G33" s="101">
        <f t="shared" si="8"/>
        <v>0</v>
      </c>
      <c r="H33" s="55"/>
      <c r="I33" s="101"/>
      <c r="J33" s="99">
        <f t="shared" si="9"/>
        <v>0</v>
      </c>
      <c r="K33" s="101">
        <f t="shared" si="10"/>
        <v>0</v>
      </c>
      <c r="L33" s="55">
        <f t="shared" si="11"/>
        <v>0</v>
      </c>
      <c r="M33" s="55">
        <f t="shared" si="12"/>
        <v>0</v>
      </c>
      <c r="N33" s="55">
        <f t="shared" si="13"/>
        <v>0</v>
      </c>
      <c r="O33" s="55">
        <f t="shared" si="14"/>
        <v>0</v>
      </c>
    </row>
    <row r="34" spans="1:15" ht="51" x14ac:dyDescent="0.2">
      <c r="A34" s="89">
        <v>17</v>
      </c>
      <c r="B34" s="130" t="s">
        <v>143</v>
      </c>
      <c r="C34" s="97" t="s">
        <v>73</v>
      </c>
      <c r="D34" s="127">
        <v>41.6</v>
      </c>
      <c r="E34" s="161"/>
      <c r="F34" s="100"/>
      <c r="G34" s="101">
        <f t="shared" si="8"/>
        <v>0</v>
      </c>
      <c r="H34" s="55"/>
      <c r="I34" s="101"/>
      <c r="J34" s="99">
        <f t="shared" si="9"/>
        <v>0</v>
      </c>
      <c r="K34" s="101">
        <f t="shared" si="10"/>
        <v>0</v>
      </c>
      <c r="L34" s="55">
        <f t="shared" si="11"/>
        <v>0</v>
      </c>
      <c r="M34" s="55">
        <f t="shared" si="12"/>
        <v>0</v>
      </c>
      <c r="N34" s="55">
        <f t="shared" si="13"/>
        <v>0</v>
      </c>
      <c r="O34" s="55">
        <f t="shared" si="14"/>
        <v>0</v>
      </c>
    </row>
    <row r="35" spans="1:15" ht="51" x14ac:dyDescent="0.2">
      <c r="A35" s="61">
        <v>18</v>
      </c>
      <c r="B35" s="130" t="s">
        <v>188</v>
      </c>
      <c r="C35" s="97" t="s">
        <v>73</v>
      </c>
      <c r="D35" s="127">
        <v>62.1</v>
      </c>
      <c r="E35" s="161"/>
      <c r="F35" s="100"/>
      <c r="G35" s="101">
        <f t="shared" si="8"/>
        <v>0</v>
      </c>
      <c r="H35" s="55"/>
      <c r="I35" s="101"/>
      <c r="J35" s="99">
        <f t="shared" si="9"/>
        <v>0</v>
      </c>
      <c r="K35" s="101">
        <f t="shared" si="10"/>
        <v>0</v>
      </c>
      <c r="L35" s="55">
        <f t="shared" si="11"/>
        <v>0</v>
      </c>
      <c r="M35" s="55">
        <f t="shared" si="12"/>
        <v>0</v>
      </c>
      <c r="N35" s="55">
        <f t="shared" si="13"/>
        <v>0</v>
      </c>
      <c r="O35" s="55">
        <f t="shared" si="14"/>
        <v>0</v>
      </c>
    </row>
    <row r="36" spans="1:15" ht="51" x14ac:dyDescent="0.2">
      <c r="A36" s="61">
        <v>19</v>
      </c>
      <c r="B36" s="130" t="s">
        <v>189</v>
      </c>
      <c r="C36" s="97" t="s">
        <v>73</v>
      </c>
      <c r="D36" s="127">
        <v>184.3</v>
      </c>
      <c r="E36" s="161"/>
      <c r="F36" s="100"/>
      <c r="G36" s="101">
        <f t="shared" si="8"/>
        <v>0</v>
      </c>
      <c r="H36" s="55"/>
      <c r="I36" s="101"/>
      <c r="J36" s="99">
        <f t="shared" si="9"/>
        <v>0</v>
      </c>
      <c r="K36" s="101">
        <f t="shared" si="10"/>
        <v>0</v>
      </c>
      <c r="L36" s="55">
        <f t="shared" si="11"/>
        <v>0</v>
      </c>
      <c r="M36" s="55">
        <f t="shared" si="12"/>
        <v>0</v>
      </c>
      <c r="N36" s="55">
        <f t="shared" si="13"/>
        <v>0</v>
      </c>
      <c r="O36" s="55">
        <f t="shared" si="14"/>
        <v>0</v>
      </c>
    </row>
    <row r="37" spans="1:15" ht="51" x14ac:dyDescent="0.2">
      <c r="A37" s="61">
        <v>20</v>
      </c>
      <c r="B37" s="130" t="s">
        <v>190</v>
      </c>
      <c r="C37" s="97" t="s">
        <v>73</v>
      </c>
      <c r="D37" s="127">
        <v>4.9000000000000004</v>
      </c>
      <c r="E37" s="161"/>
      <c r="F37" s="100"/>
      <c r="G37" s="101">
        <f t="shared" ref="G37:G51" si="15">ROUND(E37*F37,2)</f>
        <v>0</v>
      </c>
      <c r="H37" s="55"/>
      <c r="I37" s="101"/>
      <c r="J37" s="99">
        <f t="shared" si="9"/>
        <v>0</v>
      </c>
      <c r="K37" s="101">
        <f t="shared" si="10"/>
        <v>0</v>
      </c>
      <c r="L37" s="55">
        <f t="shared" si="11"/>
        <v>0</v>
      </c>
      <c r="M37" s="55">
        <f t="shared" si="12"/>
        <v>0</v>
      </c>
      <c r="N37" s="55">
        <f t="shared" si="13"/>
        <v>0</v>
      </c>
      <c r="O37" s="55">
        <f t="shared" si="14"/>
        <v>0</v>
      </c>
    </row>
    <row r="38" spans="1:15" ht="93" customHeight="1" x14ac:dyDescent="0.2">
      <c r="A38" s="61">
        <v>21</v>
      </c>
      <c r="B38" s="130" t="s">
        <v>147</v>
      </c>
      <c r="C38" s="97" t="s">
        <v>146</v>
      </c>
      <c r="D38" s="167">
        <v>3</v>
      </c>
      <c r="E38" s="124"/>
      <c r="F38" s="100"/>
      <c r="G38" s="101">
        <f t="shared" si="15"/>
        <v>0</v>
      </c>
      <c r="H38" s="55"/>
      <c r="I38" s="101"/>
      <c r="J38" s="99">
        <f t="shared" si="9"/>
        <v>0</v>
      </c>
      <c r="K38" s="101">
        <f t="shared" si="10"/>
        <v>0</v>
      </c>
      <c r="L38" s="55">
        <f t="shared" si="11"/>
        <v>0</v>
      </c>
      <c r="M38" s="55">
        <f t="shared" si="12"/>
        <v>0</v>
      </c>
      <c r="N38" s="55">
        <f t="shared" si="13"/>
        <v>0</v>
      </c>
      <c r="O38" s="55">
        <f t="shared" si="14"/>
        <v>0</v>
      </c>
    </row>
    <row r="39" spans="1:15" ht="92.25" customHeight="1" x14ac:dyDescent="0.2">
      <c r="A39" s="61">
        <v>22</v>
      </c>
      <c r="B39" s="130" t="s">
        <v>191</v>
      </c>
      <c r="C39" s="97" t="s">
        <v>146</v>
      </c>
      <c r="D39" s="167">
        <v>2</v>
      </c>
      <c r="E39" s="124"/>
      <c r="F39" s="100"/>
      <c r="G39" s="101">
        <f t="shared" si="15"/>
        <v>0</v>
      </c>
      <c r="H39" s="55"/>
      <c r="I39" s="101"/>
      <c r="J39" s="99">
        <f t="shared" si="9"/>
        <v>0</v>
      </c>
      <c r="K39" s="101">
        <f t="shared" si="10"/>
        <v>0</v>
      </c>
      <c r="L39" s="55">
        <f t="shared" si="11"/>
        <v>0</v>
      </c>
      <c r="M39" s="55">
        <f t="shared" si="12"/>
        <v>0</v>
      </c>
      <c r="N39" s="55">
        <f t="shared" si="13"/>
        <v>0</v>
      </c>
      <c r="O39" s="55">
        <f t="shared" si="14"/>
        <v>0</v>
      </c>
    </row>
    <row r="40" spans="1:15" ht="114.75" x14ac:dyDescent="0.2">
      <c r="A40" s="61">
        <v>23</v>
      </c>
      <c r="B40" s="130" t="s">
        <v>192</v>
      </c>
      <c r="C40" s="97" t="s">
        <v>146</v>
      </c>
      <c r="D40" s="167">
        <v>1</v>
      </c>
      <c r="E40" s="124"/>
      <c r="F40" s="100"/>
      <c r="G40" s="101">
        <f t="shared" si="15"/>
        <v>0</v>
      </c>
      <c r="H40" s="55"/>
      <c r="I40" s="101"/>
      <c r="J40" s="99">
        <f t="shared" si="9"/>
        <v>0</v>
      </c>
      <c r="K40" s="101">
        <f t="shared" si="10"/>
        <v>0</v>
      </c>
      <c r="L40" s="55">
        <f t="shared" si="11"/>
        <v>0</v>
      </c>
      <c r="M40" s="55">
        <f t="shared" si="12"/>
        <v>0</v>
      </c>
      <c r="N40" s="55">
        <f t="shared" si="13"/>
        <v>0</v>
      </c>
      <c r="O40" s="55">
        <f t="shared" si="14"/>
        <v>0</v>
      </c>
    </row>
    <row r="41" spans="1:15" ht="114.75" x14ac:dyDescent="0.2">
      <c r="A41" s="61">
        <v>24</v>
      </c>
      <c r="B41" s="130" t="s">
        <v>193</v>
      </c>
      <c r="C41" s="97" t="s">
        <v>146</v>
      </c>
      <c r="D41" s="167">
        <v>3</v>
      </c>
      <c r="E41" s="161"/>
      <c r="F41" s="100"/>
      <c r="G41" s="101">
        <f t="shared" si="15"/>
        <v>0</v>
      </c>
      <c r="H41" s="55"/>
      <c r="I41" s="101"/>
      <c r="J41" s="99">
        <f t="shared" si="9"/>
        <v>0</v>
      </c>
      <c r="K41" s="101">
        <f t="shared" si="10"/>
        <v>0</v>
      </c>
      <c r="L41" s="55">
        <f t="shared" si="11"/>
        <v>0</v>
      </c>
      <c r="M41" s="55">
        <f t="shared" si="12"/>
        <v>0</v>
      </c>
      <c r="N41" s="55">
        <f t="shared" si="13"/>
        <v>0</v>
      </c>
      <c r="O41" s="55">
        <f t="shared" si="14"/>
        <v>0</v>
      </c>
    </row>
    <row r="42" spans="1:15" ht="114.75" x14ac:dyDescent="0.2">
      <c r="A42" s="61">
        <v>25</v>
      </c>
      <c r="B42" s="130" t="s">
        <v>194</v>
      </c>
      <c r="C42" s="97" t="s">
        <v>146</v>
      </c>
      <c r="D42" s="167">
        <v>5</v>
      </c>
      <c r="E42" s="124"/>
      <c r="F42" s="100"/>
      <c r="G42" s="101">
        <f t="shared" si="15"/>
        <v>0</v>
      </c>
      <c r="H42" s="55"/>
      <c r="I42" s="101"/>
      <c r="J42" s="99">
        <f t="shared" si="9"/>
        <v>0</v>
      </c>
      <c r="K42" s="101">
        <f t="shared" si="10"/>
        <v>0</v>
      </c>
      <c r="L42" s="55">
        <f t="shared" si="11"/>
        <v>0</v>
      </c>
      <c r="M42" s="55">
        <f t="shared" si="12"/>
        <v>0</v>
      </c>
      <c r="N42" s="55">
        <f t="shared" si="13"/>
        <v>0</v>
      </c>
      <c r="O42" s="55">
        <f t="shared" si="14"/>
        <v>0</v>
      </c>
    </row>
    <row r="43" spans="1:15" ht="114.75" x14ac:dyDescent="0.2">
      <c r="A43" s="61">
        <v>26</v>
      </c>
      <c r="B43" s="130" t="s">
        <v>195</v>
      </c>
      <c r="C43" s="97" t="s">
        <v>146</v>
      </c>
      <c r="D43" s="167">
        <v>1</v>
      </c>
      <c r="E43" s="161"/>
      <c r="F43" s="100"/>
      <c r="G43" s="101">
        <f t="shared" si="15"/>
        <v>0</v>
      </c>
      <c r="H43" s="55"/>
      <c r="I43" s="101"/>
      <c r="J43" s="99">
        <f t="shared" si="9"/>
        <v>0</v>
      </c>
      <c r="K43" s="101">
        <f t="shared" si="10"/>
        <v>0</v>
      </c>
      <c r="L43" s="55">
        <f t="shared" si="11"/>
        <v>0</v>
      </c>
      <c r="M43" s="55">
        <f t="shared" si="12"/>
        <v>0</v>
      </c>
      <c r="N43" s="55">
        <f t="shared" si="13"/>
        <v>0</v>
      </c>
      <c r="O43" s="55">
        <f t="shared" si="14"/>
        <v>0</v>
      </c>
    </row>
    <row r="44" spans="1:15" x14ac:dyDescent="0.2">
      <c r="A44" s="61">
        <v>27</v>
      </c>
      <c r="B44" s="130" t="s">
        <v>196</v>
      </c>
      <c r="C44" s="97" t="s">
        <v>280</v>
      </c>
      <c r="D44" s="167">
        <v>2</v>
      </c>
      <c r="E44" s="161"/>
      <c r="F44" s="100"/>
      <c r="G44" s="101">
        <f t="shared" si="15"/>
        <v>0</v>
      </c>
      <c r="H44" s="55"/>
      <c r="I44" s="101"/>
      <c r="J44" s="99">
        <f t="shared" si="9"/>
        <v>0</v>
      </c>
      <c r="K44" s="101">
        <f t="shared" si="10"/>
        <v>0</v>
      </c>
      <c r="L44" s="55">
        <f t="shared" si="11"/>
        <v>0</v>
      </c>
      <c r="M44" s="55">
        <f t="shared" si="12"/>
        <v>0</v>
      </c>
      <c r="N44" s="55">
        <f t="shared" si="13"/>
        <v>0</v>
      </c>
      <c r="O44" s="55">
        <f t="shared" si="14"/>
        <v>0</v>
      </c>
    </row>
    <row r="45" spans="1:15" x14ac:dyDescent="0.2">
      <c r="A45" s="61">
        <v>28</v>
      </c>
      <c r="B45" s="130" t="s">
        <v>150</v>
      </c>
      <c r="C45" s="97" t="s">
        <v>280</v>
      </c>
      <c r="D45" s="167">
        <v>15</v>
      </c>
      <c r="E45" s="161"/>
      <c r="F45" s="100"/>
      <c r="G45" s="101">
        <f t="shared" si="15"/>
        <v>0</v>
      </c>
      <c r="H45" s="55"/>
      <c r="I45" s="101"/>
      <c r="J45" s="99">
        <f t="shared" si="9"/>
        <v>0</v>
      </c>
      <c r="K45" s="101">
        <f t="shared" si="10"/>
        <v>0</v>
      </c>
      <c r="L45" s="55">
        <f t="shared" si="11"/>
        <v>0</v>
      </c>
      <c r="M45" s="55">
        <f t="shared" si="12"/>
        <v>0</v>
      </c>
      <c r="N45" s="55">
        <f t="shared" si="13"/>
        <v>0</v>
      </c>
      <c r="O45" s="55">
        <f t="shared" si="14"/>
        <v>0</v>
      </c>
    </row>
    <row r="46" spans="1:15" x14ac:dyDescent="0.2">
      <c r="A46" s="61">
        <v>29</v>
      </c>
      <c r="B46" s="130" t="s">
        <v>151</v>
      </c>
      <c r="C46" s="97" t="s">
        <v>73</v>
      </c>
      <c r="D46" s="127">
        <v>469.9</v>
      </c>
      <c r="E46" s="161"/>
      <c r="F46" s="100"/>
      <c r="G46" s="101">
        <f t="shared" si="15"/>
        <v>0</v>
      </c>
      <c r="H46" s="55"/>
      <c r="I46" s="101"/>
      <c r="J46" s="99">
        <f t="shared" si="9"/>
        <v>0</v>
      </c>
      <c r="K46" s="101">
        <f t="shared" si="10"/>
        <v>0</v>
      </c>
      <c r="L46" s="55">
        <f t="shared" si="11"/>
        <v>0</v>
      </c>
      <c r="M46" s="55">
        <f t="shared" si="12"/>
        <v>0</v>
      </c>
      <c r="N46" s="55">
        <f t="shared" si="13"/>
        <v>0</v>
      </c>
      <c r="O46" s="55">
        <f t="shared" si="14"/>
        <v>0</v>
      </c>
    </row>
    <row r="47" spans="1:15" ht="25.5" x14ac:dyDescent="0.2">
      <c r="A47" s="61">
        <v>30</v>
      </c>
      <c r="B47" s="130" t="s">
        <v>152</v>
      </c>
      <c r="C47" s="97" t="s">
        <v>73</v>
      </c>
      <c r="D47" s="127">
        <v>469.9</v>
      </c>
      <c r="E47" s="161"/>
      <c r="F47" s="100"/>
      <c r="G47" s="101">
        <f t="shared" si="15"/>
        <v>0</v>
      </c>
      <c r="H47" s="55"/>
      <c r="I47" s="101"/>
      <c r="J47" s="99">
        <f t="shared" si="9"/>
        <v>0</v>
      </c>
      <c r="K47" s="101">
        <f t="shared" si="10"/>
        <v>0</v>
      </c>
      <c r="L47" s="55">
        <f t="shared" si="11"/>
        <v>0</v>
      </c>
      <c r="M47" s="55">
        <f t="shared" si="12"/>
        <v>0</v>
      </c>
      <c r="N47" s="55">
        <f t="shared" si="13"/>
        <v>0</v>
      </c>
      <c r="O47" s="55">
        <f t="shared" si="14"/>
        <v>0</v>
      </c>
    </row>
    <row r="48" spans="1:15" ht="51" x14ac:dyDescent="0.2">
      <c r="A48" s="61">
        <v>31</v>
      </c>
      <c r="B48" s="130" t="s">
        <v>119</v>
      </c>
      <c r="C48" s="97" t="s">
        <v>120</v>
      </c>
      <c r="D48" s="167">
        <v>2</v>
      </c>
      <c r="E48" s="161"/>
      <c r="F48" s="100"/>
      <c r="G48" s="101">
        <f t="shared" si="15"/>
        <v>0</v>
      </c>
      <c r="H48" s="55"/>
      <c r="I48" s="101"/>
      <c r="J48" s="99">
        <f t="shared" si="9"/>
        <v>0</v>
      </c>
      <c r="K48" s="101">
        <f t="shared" si="10"/>
        <v>0</v>
      </c>
      <c r="L48" s="55">
        <f t="shared" si="11"/>
        <v>0</v>
      </c>
      <c r="M48" s="55">
        <f t="shared" si="12"/>
        <v>0</v>
      </c>
      <c r="N48" s="55">
        <f t="shared" si="13"/>
        <v>0</v>
      </c>
      <c r="O48" s="55">
        <f t="shared" si="14"/>
        <v>0</v>
      </c>
    </row>
    <row r="49" spans="1:15" ht="63.75" x14ac:dyDescent="0.2">
      <c r="A49" s="61">
        <v>32</v>
      </c>
      <c r="B49" s="130" t="s">
        <v>121</v>
      </c>
      <c r="C49" s="97" t="s">
        <v>280</v>
      </c>
      <c r="D49" s="167">
        <v>2</v>
      </c>
      <c r="E49" s="161"/>
      <c r="F49" s="100"/>
      <c r="G49" s="101">
        <f t="shared" si="15"/>
        <v>0</v>
      </c>
      <c r="H49" s="55"/>
      <c r="I49" s="101"/>
      <c r="J49" s="99">
        <f t="shared" si="9"/>
        <v>0</v>
      </c>
      <c r="K49" s="101">
        <f t="shared" si="10"/>
        <v>0</v>
      </c>
      <c r="L49" s="55">
        <f t="shared" si="11"/>
        <v>0</v>
      </c>
      <c r="M49" s="55">
        <f t="shared" si="12"/>
        <v>0</v>
      </c>
      <c r="N49" s="55">
        <f t="shared" si="13"/>
        <v>0</v>
      </c>
      <c r="O49" s="55">
        <f t="shared" si="14"/>
        <v>0</v>
      </c>
    </row>
    <row r="50" spans="1:15" ht="38.25" x14ac:dyDescent="0.2">
      <c r="A50" s="61">
        <v>33</v>
      </c>
      <c r="B50" s="130" t="s">
        <v>122</v>
      </c>
      <c r="C50" s="97" t="s">
        <v>280</v>
      </c>
      <c r="D50" s="167">
        <v>2</v>
      </c>
      <c r="E50" s="161"/>
      <c r="F50" s="100"/>
      <c r="G50" s="101">
        <f t="shared" si="15"/>
        <v>0</v>
      </c>
      <c r="H50" s="55"/>
      <c r="I50" s="101"/>
      <c r="J50" s="99">
        <f t="shared" si="9"/>
        <v>0</v>
      </c>
      <c r="K50" s="101">
        <f t="shared" si="10"/>
        <v>0</v>
      </c>
      <c r="L50" s="55">
        <f t="shared" si="11"/>
        <v>0</v>
      </c>
      <c r="M50" s="55">
        <f t="shared" si="12"/>
        <v>0</v>
      </c>
      <c r="N50" s="55">
        <f t="shared" si="13"/>
        <v>0</v>
      </c>
      <c r="O50" s="55">
        <f t="shared" si="14"/>
        <v>0</v>
      </c>
    </row>
    <row r="51" spans="1:15" x14ac:dyDescent="0.2">
      <c r="A51" s="61">
        <v>34</v>
      </c>
      <c r="B51" s="130" t="s">
        <v>123</v>
      </c>
      <c r="C51" s="97" t="s">
        <v>280</v>
      </c>
      <c r="D51" s="167">
        <v>2</v>
      </c>
      <c r="E51" s="161"/>
      <c r="F51" s="100"/>
      <c r="G51" s="101">
        <f t="shared" si="15"/>
        <v>0</v>
      </c>
      <c r="H51" s="55"/>
      <c r="I51" s="101"/>
      <c r="J51" s="99">
        <f t="shared" si="9"/>
        <v>0</v>
      </c>
      <c r="K51" s="101">
        <f t="shared" si="10"/>
        <v>0</v>
      </c>
      <c r="L51" s="55">
        <f t="shared" si="11"/>
        <v>0</v>
      </c>
      <c r="M51" s="55">
        <f t="shared" si="12"/>
        <v>0</v>
      </c>
      <c r="N51" s="55">
        <f t="shared" si="13"/>
        <v>0</v>
      </c>
      <c r="O51" s="55">
        <f t="shared" si="14"/>
        <v>0</v>
      </c>
    </row>
    <row r="52" spans="1:15" s="37" customFormat="1" x14ac:dyDescent="0.2">
      <c r="A52" s="38"/>
      <c r="B52" s="23"/>
      <c r="C52" s="39"/>
      <c r="D52" s="38"/>
      <c r="E52" s="40"/>
      <c r="F52" s="41"/>
      <c r="G52" s="42"/>
      <c r="H52" s="42"/>
      <c r="I52" s="43"/>
      <c r="J52" s="42"/>
      <c r="K52" s="43"/>
      <c r="L52" s="42"/>
      <c r="M52" s="43"/>
      <c r="N52" s="42"/>
      <c r="O52" s="56"/>
    </row>
    <row r="53" spans="1:15" x14ac:dyDescent="0.2">
      <c r="J53" s="14" t="s">
        <v>42</v>
      </c>
      <c r="K53" s="44">
        <f>SUM(K13:K52)</f>
        <v>0</v>
      </c>
      <c r="L53" s="44">
        <f>SUM(L13:L52)</f>
        <v>0</v>
      </c>
      <c r="M53" s="44">
        <f>SUM(M13:M52)</f>
        <v>0</v>
      </c>
      <c r="N53" s="44">
        <f>SUM(N13:N52)</f>
        <v>0</v>
      </c>
      <c r="O53" s="45">
        <f>SUM(O13:O52)</f>
        <v>0</v>
      </c>
    </row>
    <row r="54" spans="1:15" x14ac:dyDescent="0.2">
      <c r="J54" s="14"/>
      <c r="K54" s="57"/>
      <c r="L54" s="57"/>
      <c r="M54" s="57"/>
      <c r="N54" s="57"/>
      <c r="O54" s="58"/>
    </row>
    <row r="55" spans="1:15" x14ac:dyDescent="0.2">
      <c r="B55" s="165" t="s">
        <v>20</v>
      </c>
      <c r="C55" s="172"/>
      <c r="D55" s="191"/>
      <c r="E55" s="191"/>
      <c r="F55" s="191"/>
    </row>
    <row r="56" spans="1:15" x14ac:dyDescent="0.2">
      <c r="B56" s="165"/>
      <c r="C56" s="106"/>
      <c r="D56" s="165"/>
      <c r="E56" s="46"/>
    </row>
    <row r="57" spans="1:15" x14ac:dyDescent="0.2">
      <c r="B57" s="173"/>
      <c r="C57" s="173"/>
      <c r="D57" s="173"/>
      <c r="E57" s="46"/>
    </row>
    <row r="58" spans="1:15" x14ac:dyDescent="0.2">
      <c r="B58" s="165"/>
      <c r="C58" s="165"/>
      <c r="D58" s="165"/>
      <c r="E58" s="46"/>
    </row>
    <row r="59" spans="1:15" x14ac:dyDescent="0.2">
      <c r="B59" s="166" t="s">
        <v>41</v>
      </c>
      <c r="C59" s="174"/>
      <c r="D59" s="175"/>
      <c r="E59" s="191"/>
      <c r="F59" s="191"/>
    </row>
    <row r="60" spans="1:15" x14ac:dyDescent="0.2">
      <c r="B60" s="165"/>
      <c r="C60" s="109"/>
      <c r="D60" s="105"/>
    </row>
  </sheetData>
  <mergeCells count="10">
    <mergeCell ref="A10:A11"/>
    <mergeCell ref="B10:B11"/>
    <mergeCell ref="C10:C11"/>
    <mergeCell ref="D10:D11"/>
    <mergeCell ref="E10:J10"/>
    <mergeCell ref="C55:F55"/>
    <mergeCell ref="B57:D57"/>
    <mergeCell ref="C59:F59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1" manualBreakCount="1">
    <brk id="45" max="14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P39"/>
  <sheetViews>
    <sheetView view="pageBreakPreview" zoomScaleNormal="100" zoomScaleSheetLayoutView="100" workbookViewId="0">
      <selection activeCell="A7" sqref="A7:B8"/>
    </sheetView>
  </sheetViews>
  <sheetFormatPr defaultColWidth="9.140625" defaultRowHeight="12.75" x14ac:dyDescent="0.2"/>
  <cols>
    <col min="1" max="1" width="5.7109375" style="3" customWidth="1"/>
    <col min="2" max="2" width="35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6.42578125" style="5" customWidth="1"/>
    <col min="8" max="8" width="8" style="5" customWidth="1"/>
    <col min="9" max="9" width="6.28515625" style="5" customWidth="1"/>
    <col min="10" max="10" width="7.7109375" style="5" customWidth="1"/>
    <col min="11" max="14" width="8.42578125" style="5" customWidth="1"/>
    <col min="15" max="15" width="9.42578125" style="6" customWidth="1"/>
    <col min="16" max="16384" width="9.140625" style="6"/>
  </cols>
  <sheetData>
    <row r="1" spans="1:16" x14ac:dyDescent="0.2">
      <c r="A1" s="105"/>
      <c r="B1" s="106"/>
      <c r="C1" s="107" t="s">
        <v>242</v>
      </c>
      <c r="D1" s="105"/>
      <c r="E1" s="105"/>
      <c r="F1" s="107"/>
      <c r="G1" s="108"/>
      <c r="H1" s="108"/>
      <c r="I1" s="108"/>
      <c r="J1" s="108"/>
      <c r="K1" s="108"/>
      <c r="L1" s="108"/>
      <c r="M1" s="108"/>
      <c r="N1" s="108"/>
      <c r="O1" s="110"/>
    </row>
    <row r="2" spans="1:16" x14ac:dyDescent="0.2">
      <c r="A2" s="105"/>
      <c r="B2" s="106"/>
      <c r="C2" s="111" t="str">
        <f>KOPS1!C21</f>
        <v>PAŠTECES KANALIZĀCIJA K1 SASKAŅU IELĀ</v>
      </c>
      <c r="D2" s="105"/>
      <c r="E2" s="105"/>
      <c r="F2" s="107"/>
      <c r="G2" s="108"/>
      <c r="H2" s="108"/>
      <c r="I2" s="108"/>
      <c r="J2" s="108"/>
      <c r="K2" s="108"/>
      <c r="L2" s="108"/>
      <c r="M2" s="108"/>
      <c r="N2" s="108"/>
      <c r="O2" s="110"/>
    </row>
    <row r="3" spans="1:16" x14ac:dyDescent="0.2">
      <c r="A3" s="105"/>
      <c r="B3" s="106"/>
      <c r="C3" s="111"/>
      <c r="D3" s="105"/>
      <c r="E3" s="105"/>
      <c r="F3" s="107"/>
      <c r="G3" s="108"/>
      <c r="H3" s="108"/>
      <c r="I3" s="108"/>
      <c r="J3" s="108"/>
      <c r="K3" s="108"/>
      <c r="L3" s="108"/>
      <c r="M3" s="108"/>
      <c r="N3" s="108"/>
      <c r="O3" s="110"/>
    </row>
    <row r="4" spans="1:16" ht="14.25" x14ac:dyDescent="0.2">
      <c r="A4" s="47" t="s">
        <v>1</v>
      </c>
      <c r="B4" s="48"/>
      <c r="C4" s="63" t="str">
        <f>KOPS1!D3</f>
        <v>1.KĀRTA</v>
      </c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2"/>
    </row>
    <row r="5" spans="1:16" ht="45.75" customHeight="1" x14ac:dyDescent="0.2">
      <c r="A5" s="47" t="s">
        <v>2</v>
      </c>
      <c r="B5" s="48"/>
      <c r="C5" s="185" t="str">
        <f>KOPS1!D4</f>
        <v>MAĢISTRĀLĀ ŪDENSAPGĀDES UN KANALIZĀCIJAS TĪKLU IZBŪVE GRĀVJA IELĀ, SASKAŅAS IELĀ, KĀRKLU IELĀ, KLŪGU IELĀ, ASTERES IELĀ, DĀLIJAS IELĀ UN AUDRIŅU IELĀ, PĀROLAINĒ, OLAINES PAGASTĀ, OLAINES NOVADĀ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</row>
    <row r="6" spans="1:16" ht="15" x14ac:dyDescent="0.2">
      <c r="A6" s="47" t="s">
        <v>3</v>
      </c>
      <c r="B6" s="48"/>
      <c r="C6" s="59" t="str">
        <f>KOPS1!D5</f>
        <v>PĀROLAINĒ, OLAINES PAGASTĀ, OLAINES NOVADĀ</v>
      </c>
      <c r="D6" s="49"/>
      <c r="E6" s="49"/>
      <c r="F6" s="50"/>
      <c r="G6" s="51"/>
      <c r="H6" s="51"/>
      <c r="I6" s="51"/>
      <c r="J6" s="51"/>
      <c r="K6" s="51"/>
      <c r="L6" s="51"/>
      <c r="M6" s="51"/>
      <c r="N6" s="51"/>
      <c r="O6" s="52"/>
    </row>
    <row r="7" spans="1:16" ht="14.25" x14ac:dyDescent="0.2">
      <c r="A7" s="171" t="s">
        <v>286</v>
      </c>
      <c r="B7" s="48"/>
      <c r="C7" s="103"/>
      <c r="D7" s="49"/>
      <c r="E7" s="49"/>
      <c r="F7" s="50"/>
      <c r="G7" s="51"/>
      <c r="H7" s="51"/>
      <c r="I7" s="51"/>
      <c r="J7" s="51"/>
      <c r="K7" s="51"/>
      <c r="L7" s="51"/>
      <c r="M7" s="51"/>
      <c r="N7" s="51"/>
      <c r="O7" s="52"/>
    </row>
    <row r="8" spans="1:16" ht="25.5" x14ac:dyDescent="0.2">
      <c r="A8" s="47" t="s">
        <v>287</v>
      </c>
      <c r="B8" s="48" t="s">
        <v>288</v>
      </c>
      <c r="C8" s="53"/>
      <c r="D8" s="49"/>
      <c r="E8" s="49"/>
      <c r="F8" s="50"/>
      <c r="G8" s="51"/>
      <c r="H8" s="51"/>
      <c r="I8" s="51"/>
      <c r="J8" s="51"/>
      <c r="K8" s="51"/>
      <c r="L8" s="51"/>
      <c r="M8" s="51"/>
      <c r="N8" s="54" t="s">
        <v>30</v>
      </c>
      <c r="O8" s="102">
        <f>O32</f>
        <v>0</v>
      </c>
    </row>
    <row r="9" spans="1:16" ht="14.25" x14ac:dyDescent="0.2">
      <c r="A9" s="10"/>
      <c r="B9" s="48"/>
      <c r="C9" s="53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2"/>
    </row>
    <row r="10" spans="1:16" ht="20.25" customHeight="1" x14ac:dyDescent="0.2">
      <c r="A10" s="177" t="s">
        <v>5</v>
      </c>
      <c r="B10" s="196" t="s">
        <v>39</v>
      </c>
      <c r="C10" s="194" t="s">
        <v>6</v>
      </c>
      <c r="D10" s="177" t="s">
        <v>7</v>
      </c>
      <c r="E10" s="189" t="s">
        <v>8</v>
      </c>
      <c r="F10" s="189"/>
      <c r="G10" s="189"/>
      <c r="H10" s="189"/>
      <c r="I10" s="189"/>
      <c r="J10" s="193"/>
      <c r="K10" s="192" t="s">
        <v>11</v>
      </c>
      <c r="L10" s="189"/>
      <c r="M10" s="189"/>
      <c r="N10" s="189"/>
      <c r="O10" s="193"/>
      <c r="P10" s="9"/>
    </row>
    <row r="11" spans="1:16" ht="78.75" customHeight="1" x14ac:dyDescent="0.2">
      <c r="A11" s="178"/>
      <c r="B11" s="197"/>
      <c r="C11" s="195"/>
      <c r="D11" s="178"/>
      <c r="E11" s="7" t="s">
        <v>9</v>
      </c>
      <c r="F11" s="7" t="s">
        <v>31</v>
      </c>
      <c r="G11" s="8" t="s">
        <v>32</v>
      </c>
      <c r="H11" s="8" t="s">
        <v>37</v>
      </c>
      <c r="I11" s="8" t="s">
        <v>33</v>
      </c>
      <c r="J11" s="8" t="s">
        <v>34</v>
      </c>
      <c r="K11" s="8" t="s">
        <v>10</v>
      </c>
      <c r="L11" s="8" t="s">
        <v>32</v>
      </c>
      <c r="M11" s="8" t="s">
        <v>37</v>
      </c>
      <c r="N11" s="8" t="s">
        <v>33</v>
      </c>
      <c r="O11" s="8" t="s">
        <v>35</v>
      </c>
    </row>
    <row r="12" spans="1:16" x14ac:dyDescent="0.2">
      <c r="A12" s="16"/>
      <c r="B12" s="32"/>
      <c r="C12" s="33"/>
      <c r="D12" s="25"/>
      <c r="E12" s="34"/>
      <c r="F12" s="29"/>
      <c r="G12" s="31"/>
      <c r="H12" s="31"/>
      <c r="I12" s="35"/>
      <c r="J12" s="31"/>
      <c r="K12" s="35"/>
      <c r="L12" s="31"/>
      <c r="M12" s="35"/>
      <c r="N12" s="31"/>
      <c r="O12" s="36"/>
    </row>
    <row r="13" spans="1:16" s="9" customFormat="1" x14ac:dyDescent="0.2">
      <c r="A13" s="61"/>
      <c r="B13" s="125" t="s">
        <v>132</v>
      </c>
      <c r="C13" s="123"/>
      <c r="D13" s="62"/>
      <c r="E13" s="96"/>
      <c r="F13" s="55"/>
      <c r="G13" s="98"/>
      <c r="H13" s="98"/>
      <c r="I13" s="98"/>
      <c r="J13" s="98"/>
      <c r="K13" s="101"/>
      <c r="L13" s="55"/>
      <c r="M13" s="55"/>
      <c r="N13" s="55"/>
      <c r="O13" s="55"/>
    </row>
    <row r="14" spans="1:16" s="9" customFormat="1" ht="25.5" x14ac:dyDescent="0.2">
      <c r="A14" s="61"/>
      <c r="B14" s="125" t="s">
        <v>198</v>
      </c>
      <c r="C14" s="97"/>
      <c r="D14" s="62"/>
      <c r="E14" s="96"/>
      <c r="F14" s="55"/>
      <c r="G14" s="98"/>
      <c r="H14" s="98"/>
      <c r="I14" s="98"/>
      <c r="J14" s="98"/>
      <c r="K14" s="101"/>
      <c r="L14" s="55"/>
      <c r="M14" s="55"/>
      <c r="N14" s="55"/>
      <c r="O14" s="55"/>
    </row>
    <row r="15" spans="1:16" s="9" customFormat="1" ht="25.5" x14ac:dyDescent="0.2">
      <c r="A15" s="61"/>
      <c r="B15" s="125" t="s">
        <v>67</v>
      </c>
      <c r="C15" s="123"/>
      <c r="D15" s="62"/>
      <c r="E15" s="96"/>
      <c r="F15" s="55"/>
      <c r="G15" s="98"/>
      <c r="H15" s="98"/>
      <c r="I15" s="98"/>
      <c r="J15" s="98"/>
      <c r="K15" s="101"/>
      <c r="L15" s="55"/>
      <c r="M15" s="55"/>
      <c r="N15" s="55"/>
      <c r="O15" s="55"/>
    </row>
    <row r="16" spans="1:16" ht="38.25" x14ac:dyDescent="0.2">
      <c r="A16" s="61">
        <v>1</v>
      </c>
      <c r="B16" s="22" t="s">
        <v>109</v>
      </c>
      <c r="C16" s="97" t="s">
        <v>69</v>
      </c>
      <c r="D16" s="96">
        <v>2</v>
      </c>
      <c r="E16" s="162"/>
      <c r="F16" s="100"/>
      <c r="G16" s="163">
        <f t="shared" ref="G16:G19" si="0">ROUND(E16*F16,2)</f>
        <v>0</v>
      </c>
      <c r="H16" s="163"/>
      <c r="I16" s="164"/>
      <c r="J16" s="99">
        <f t="shared" ref="J16:J22" si="1">SUM(G16:I16)</f>
        <v>0</v>
      </c>
      <c r="K16" s="101">
        <f t="shared" ref="K16:K22" si="2">ROUND(D16*E16,2)</f>
        <v>0</v>
      </c>
      <c r="L16" s="55">
        <f t="shared" ref="L16:L22" si="3">ROUND(D16*G16,2)</f>
        <v>0</v>
      </c>
      <c r="M16" s="55">
        <f t="shared" ref="M16:M22" si="4">ROUND(D16*H16,2)</f>
        <v>0</v>
      </c>
      <c r="N16" s="55">
        <f t="shared" ref="N16:N22" si="5">ROUND(I16*D16,2)</f>
        <v>0</v>
      </c>
      <c r="O16" s="55">
        <f t="shared" ref="O16:O22" si="6">SUM(L16:N16)</f>
        <v>0</v>
      </c>
    </row>
    <row r="17" spans="1:15" ht="38.25" x14ac:dyDescent="0.2">
      <c r="A17" s="61">
        <v>2</v>
      </c>
      <c r="B17" s="22" t="s">
        <v>70</v>
      </c>
      <c r="C17" s="97" t="s">
        <v>69</v>
      </c>
      <c r="D17" s="96">
        <v>2</v>
      </c>
      <c r="E17" s="161"/>
      <c r="F17" s="100"/>
      <c r="G17" s="101">
        <f t="shared" si="0"/>
        <v>0</v>
      </c>
      <c r="H17" s="55"/>
      <c r="I17" s="101"/>
      <c r="J17" s="99">
        <f t="shared" si="1"/>
        <v>0</v>
      </c>
      <c r="K17" s="101">
        <f t="shared" si="2"/>
        <v>0</v>
      </c>
      <c r="L17" s="55">
        <f t="shared" si="3"/>
        <v>0</v>
      </c>
      <c r="M17" s="55">
        <f t="shared" si="4"/>
        <v>0</v>
      </c>
      <c r="N17" s="55">
        <f t="shared" si="5"/>
        <v>0</v>
      </c>
      <c r="O17" s="55">
        <f t="shared" si="6"/>
        <v>0</v>
      </c>
    </row>
    <row r="18" spans="1:15" ht="25.5" x14ac:dyDescent="0.2">
      <c r="A18" s="61">
        <v>3</v>
      </c>
      <c r="B18" s="130" t="s">
        <v>71</v>
      </c>
      <c r="C18" s="97" t="s">
        <v>69</v>
      </c>
      <c r="D18" s="96">
        <v>2</v>
      </c>
      <c r="E18" s="161"/>
      <c r="F18" s="100"/>
      <c r="G18" s="101">
        <f t="shared" si="0"/>
        <v>0</v>
      </c>
      <c r="H18" s="55"/>
      <c r="I18" s="101"/>
      <c r="J18" s="99">
        <f t="shared" si="1"/>
        <v>0</v>
      </c>
      <c r="K18" s="101">
        <f t="shared" si="2"/>
        <v>0</v>
      </c>
      <c r="L18" s="55">
        <f t="shared" si="3"/>
        <v>0</v>
      </c>
      <c r="M18" s="55">
        <f t="shared" si="4"/>
        <v>0</v>
      </c>
      <c r="N18" s="55">
        <f t="shared" si="5"/>
        <v>0</v>
      </c>
      <c r="O18" s="55">
        <f t="shared" si="6"/>
        <v>0</v>
      </c>
    </row>
    <row r="19" spans="1:15" s="9" customFormat="1" ht="38.25" x14ac:dyDescent="0.2">
      <c r="A19" s="61">
        <v>4</v>
      </c>
      <c r="B19" s="122" t="s">
        <v>199</v>
      </c>
      <c r="C19" s="123" t="s">
        <v>73</v>
      </c>
      <c r="D19" s="62">
        <v>8.8000000000000007</v>
      </c>
      <c r="E19" s="161"/>
      <c r="F19" s="100"/>
      <c r="G19" s="101">
        <f t="shared" si="0"/>
        <v>0</v>
      </c>
      <c r="H19" s="55"/>
      <c r="I19" s="101"/>
      <c r="J19" s="99">
        <f t="shared" si="1"/>
        <v>0</v>
      </c>
      <c r="K19" s="101">
        <f t="shared" si="2"/>
        <v>0</v>
      </c>
      <c r="L19" s="55">
        <f t="shared" si="3"/>
        <v>0</v>
      </c>
      <c r="M19" s="55">
        <f t="shared" si="4"/>
        <v>0</v>
      </c>
      <c r="N19" s="55">
        <f t="shared" si="5"/>
        <v>0</v>
      </c>
      <c r="O19" s="55">
        <f t="shared" si="6"/>
        <v>0</v>
      </c>
    </row>
    <row r="20" spans="1:15" s="9" customFormat="1" ht="38.25" x14ac:dyDescent="0.2">
      <c r="A20" s="61">
        <v>5</v>
      </c>
      <c r="B20" s="122" t="s">
        <v>200</v>
      </c>
      <c r="C20" s="123" t="s">
        <v>73</v>
      </c>
      <c r="D20" s="62">
        <v>8.9</v>
      </c>
      <c r="E20" s="161"/>
      <c r="F20" s="100"/>
      <c r="G20" s="101">
        <f t="shared" ref="G20:G22" si="7">ROUND(E20*F20,2)</f>
        <v>0</v>
      </c>
      <c r="H20" s="55"/>
      <c r="I20" s="101"/>
      <c r="J20" s="99">
        <f t="shared" si="1"/>
        <v>0</v>
      </c>
      <c r="K20" s="101">
        <f t="shared" si="2"/>
        <v>0</v>
      </c>
      <c r="L20" s="55">
        <f t="shared" si="3"/>
        <v>0</v>
      </c>
      <c r="M20" s="55">
        <f t="shared" si="4"/>
        <v>0</v>
      </c>
      <c r="N20" s="55">
        <f t="shared" si="5"/>
        <v>0</v>
      </c>
      <c r="O20" s="55">
        <f t="shared" si="6"/>
        <v>0</v>
      </c>
    </row>
    <row r="21" spans="1:15" s="9" customFormat="1" ht="38.25" x14ac:dyDescent="0.2">
      <c r="A21" s="61">
        <v>6</v>
      </c>
      <c r="B21" s="122" t="s">
        <v>137</v>
      </c>
      <c r="C21" s="142" t="s">
        <v>201</v>
      </c>
      <c r="D21" s="62">
        <v>1.7999999999999998</v>
      </c>
      <c r="E21" s="161"/>
      <c r="F21" s="100"/>
      <c r="G21" s="101">
        <f t="shared" si="7"/>
        <v>0</v>
      </c>
      <c r="H21" s="55"/>
      <c r="I21" s="101"/>
      <c r="J21" s="99">
        <f t="shared" si="1"/>
        <v>0</v>
      </c>
      <c r="K21" s="101">
        <f t="shared" si="2"/>
        <v>0</v>
      </c>
      <c r="L21" s="55">
        <f t="shared" si="3"/>
        <v>0</v>
      </c>
      <c r="M21" s="55">
        <f t="shared" si="4"/>
        <v>0</v>
      </c>
      <c r="N21" s="55">
        <f t="shared" si="5"/>
        <v>0</v>
      </c>
      <c r="O21" s="55">
        <f t="shared" si="6"/>
        <v>0</v>
      </c>
    </row>
    <row r="22" spans="1:15" s="9" customFormat="1" ht="25.5" x14ac:dyDescent="0.2">
      <c r="A22" s="61">
        <v>7</v>
      </c>
      <c r="B22" s="122" t="s">
        <v>138</v>
      </c>
      <c r="C22" s="142" t="s">
        <v>201</v>
      </c>
      <c r="D22" s="132">
        <v>3.8280000000000003</v>
      </c>
      <c r="E22" s="161"/>
      <c r="F22" s="100"/>
      <c r="G22" s="101">
        <f t="shared" si="7"/>
        <v>0</v>
      </c>
      <c r="H22" s="55"/>
      <c r="I22" s="101"/>
      <c r="J22" s="99">
        <f t="shared" si="1"/>
        <v>0</v>
      </c>
      <c r="K22" s="101">
        <f t="shared" si="2"/>
        <v>0</v>
      </c>
      <c r="L22" s="55">
        <f t="shared" si="3"/>
        <v>0</v>
      </c>
      <c r="M22" s="55">
        <f t="shared" si="4"/>
        <v>0</v>
      </c>
      <c r="N22" s="55">
        <f t="shared" si="5"/>
        <v>0</v>
      </c>
      <c r="O22" s="55">
        <f t="shared" si="6"/>
        <v>0</v>
      </c>
    </row>
    <row r="23" spans="1:15" ht="25.5" x14ac:dyDescent="0.2">
      <c r="A23" s="61"/>
      <c r="B23" s="131" t="s">
        <v>139</v>
      </c>
      <c r="C23" s="97"/>
      <c r="D23" s="96"/>
      <c r="E23" s="96"/>
      <c r="F23" s="55"/>
      <c r="G23" s="98"/>
      <c r="H23" s="98"/>
      <c r="I23" s="98"/>
      <c r="J23" s="98"/>
      <c r="K23" s="101"/>
      <c r="L23" s="55"/>
      <c r="M23" s="55"/>
      <c r="N23" s="55"/>
      <c r="O23" s="55"/>
    </row>
    <row r="24" spans="1:15" ht="38.25" x14ac:dyDescent="0.2">
      <c r="A24" s="61">
        <v>8</v>
      </c>
      <c r="B24" s="130" t="s">
        <v>202</v>
      </c>
      <c r="C24" s="97" t="s">
        <v>73</v>
      </c>
      <c r="D24" s="127">
        <v>8.8000000000000007</v>
      </c>
      <c r="E24" s="161"/>
      <c r="F24" s="100"/>
      <c r="G24" s="101">
        <f t="shared" ref="G24:G28" si="8">ROUND(E24*F24,2)</f>
        <v>0</v>
      </c>
      <c r="H24" s="55"/>
      <c r="I24" s="101"/>
      <c r="J24" s="99">
        <f t="shared" ref="J24:J30" si="9">SUM(G24:I24)</f>
        <v>0</v>
      </c>
      <c r="K24" s="101">
        <f t="shared" ref="K24:K30" si="10">ROUND(D24*E24,2)</f>
        <v>0</v>
      </c>
      <c r="L24" s="55">
        <f t="shared" ref="L24:L30" si="11">ROUND(D24*G24,2)</f>
        <v>0</v>
      </c>
      <c r="M24" s="55">
        <f t="shared" ref="M24:M30" si="12">ROUND(D24*H24,2)</f>
        <v>0</v>
      </c>
      <c r="N24" s="55">
        <f t="shared" ref="N24:N30" si="13">ROUND(I24*D24,2)</f>
        <v>0</v>
      </c>
      <c r="O24" s="55">
        <f t="shared" ref="O24:O30" si="14">SUM(L24:N24)</f>
        <v>0</v>
      </c>
    </row>
    <row r="25" spans="1:15" ht="38.25" x14ac:dyDescent="0.2">
      <c r="A25" s="61">
        <v>9</v>
      </c>
      <c r="B25" s="130" t="s">
        <v>203</v>
      </c>
      <c r="C25" s="123" t="s">
        <v>73</v>
      </c>
      <c r="D25" s="127">
        <v>8.9</v>
      </c>
      <c r="E25" s="161"/>
      <c r="F25" s="100"/>
      <c r="G25" s="101">
        <f t="shared" si="8"/>
        <v>0</v>
      </c>
      <c r="H25" s="55"/>
      <c r="I25" s="101"/>
      <c r="J25" s="99">
        <f t="shared" si="9"/>
        <v>0</v>
      </c>
      <c r="K25" s="101">
        <f t="shared" si="10"/>
        <v>0</v>
      </c>
      <c r="L25" s="55">
        <f t="shared" si="11"/>
        <v>0</v>
      </c>
      <c r="M25" s="55">
        <f t="shared" si="12"/>
        <v>0</v>
      </c>
      <c r="N25" s="55">
        <f t="shared" si="13"/>
        <v>0</v>
      </c>
      <c r="O25" s="55">
        <f t="shared" si="14"/>
        <v>0</v>
      </c>
    </row>
    <row r="26" spans="1:15" ht="114.75" x14ac:dyDescent="0.2">
      <c r="A26" s="61">
        <v>10</v>
      </c>
      <c r="B26" s="130" t="s">
        <v>193</v>
      </c>
      <c r="C26" s="97" t="s">
        <v>146</v>
      </c>
      <c r="D26" s="167">
        <v>1</v>
      </c>
      <c r="E26" s="161"/>
      <c r="F26" s="100"/>
      <c r="G26" s="101">
        <f t="shared" si="8"/>
        <v>0</v>
      </c>
      <c r="H26" s="55"/>
      <c r="I26" s="101"/>
      <c r="J26" s="99">
        <f t="shared" si="9"/>
        <v>0</v>
      </c>
      <c r="K26" s="101">
        <f t="shared" si="10"/>
        <v>0</v>
      </c>
      <c r="L26" s="55">
        <f t="shared" si="11"/>
        <v>0</v>
      </c>
      <c r="M26" s="55">
        <f t="shared" si="12"/>
        <v>0</v>
      </c>
      <c r="N26" s="55">
        <f t="shared" si="13"/>
        <v>0</v>
      </c>
      <c r="O26" s="55">
        <f t="shared" si="14"/>
        <v>0</v>
      </c>
    </row>
    <row r="27" spans="1:15" x14ac:dyDescent="0.2">
      <c r="A27" s="61">
        <v>11</v>
      </c>
      <c r="B27" s="130" t="s">
        <v>150</v>
      </c>
      <c r="C27" s="97" t="s">
        <v>280</v>
      </c>
      <c r="D27" s="167">
        <v>1</v>
      </c>
      <c r="E27" s="161"/>
      <c r="F27" s="100"/>
      <c r="G27" s="101">
        <f t="shared" si="8"/>
        <v>0</v>
      </c>
      <c r="H27" s="55"/>
      <c r="I27" s="101"/>
      <c r="J27" s="99">
        <f t="shared" si="9"/>
        <v>0</v>
      </c>
      <c r="K27" s="101">
        <f t="shared" si="10"/>
        <v>0</v>
      </c>
      <c r="L27" s="55">
        <f t="shared" si="11"/>
        <v>0</v>
      </c>
      <c r="M27" s="55">
        <f t="shared" si="12"/>
        <v>0</v>
      </c>
      <c r="N27" s="55">
        <f t="shared" si="13"/>
        <v>0</v>
      </c>
      <c r="O27" s="55">
        <f t="shared" si="14"/>
        <v>0</v>
      </c>
    </row>
    <row r="28" spans="1:15" x14ac:dyDescent="0.2">
      <c r="A28" s="61">
        <v>12</v>
      </c>
      <c r="B28" s="130" t="s">
        <v>151</v>
      </c>
      <c r="C28" s="97" t="s">
        <v>73</v>
      </c>
      <c r="D28" s="127">
        <v>17.700000000000003</v>
      </c>
      <c r="E28" s="161"/>
      <c r="F28" s="100"/>
      <c r="G28" s="101">
        <f t="shared" si="8"/>
        <v>0</v>
      </c>
      <c r="H28" s="55"/>
      <c r="I28" s="101"/>
      <c r="J28" s="99">
        <f t="shared" si="9"/>
        <v>0</v>
      </c>
      <c r="K28" s="101">
        <f t="shared" si="10"/>
        <v>0</v>
      </c>
      <c r="L28" s="55">
        <f t="shared" si="11"/>
        <v>0</v>
      </c>
      <c r="M28" s="55">
        <f t="shared" si="12"/>
        <v>0</v>
      </c>
      <c r="N28" s="55">
        <f t="shared" si="13"/>
        <v>0</v>
      </c>
      <c r="O28" s="55">
        <f t="shared" si="14"/>
        <v>0</v>
      </c>
    </row>
    <row r="29" spans="1:15" ht="25.5" x14ac:dyDescent="0.2">
      <c r="A29" s="61">
        <v>13</v>
      </c>
      <c r="B29" s="130" t="s">
        <v>152</v>
      </c>
      <c r="C29" s="97" t="s">
        <v>73</v>
      </c>
      <c r="D29" s="127">
        <v>17.700000000000003</v>
      </c>
      <c r="E29" s="161"/>
      <c r="F29" s="100"/>
      <c r="G29" s="101">
        <f t="shared" ref="G29:G30" si="15">ROUND(E29*F29,2)</f>
        <v>0</v>
      </c>
      <c r="H29" s="55"/>
      <c r="I29" s="101"/>
      <c r="J29" s="99">
        <f t="shared" si="9"/>
        <v>0</v>
      </c>
      <c r="K29" s="101">
        <f t="shared" si="10"/>
        <v>0</v>
      </c>
      <c r="L29" s="55">
        <f t="shared" si="11"/>
        <v>0</v>
      </c>
      <c r="M29" s="55">
        <f t="shared" si="12"/>
        <v>0</v>
      </c>
      <c r="N29" s="55">
        <f t="shared" si="13"/>
        <v>0</v>
      </c>
      <c r="O29" s="55">
        <f t="shared" si="14"/>
        <v>0</v>
      </c>
    </row>
    <row r="30" spans="1:15" ht="63.75" x14ac:dyDescent="0.2">
      <c r="A30" s="61">
        <v>14</v>
      </c>
      <c r="B30" s="130" t="s">
        <v>121</v>
      </c>
      <c r="C30" s="97" t="s">
        <v>280</v>
      </c>
      <c r="D30" s="167">
        <v>1</v>
      </c>
      <c r="E30" s="161"/>
      <c r="F30" s="100"/>
      <c r="G30" s="101">
        <f t="shared" si="15"/>
        <v>0</v>
      </c>
      <c r="H30" s="55"/>
      <c r="I30" s="101"/>
      <c r="J30" s="99">
        <f t="shared" si="9"/>
        <v>0</v>
      </c>
      <c r="K30" s="101">
        <f t="shared" si="10"/>
        <v>0</v>
      </c>
      <c r="L30" s="55">
        <f t="shared" si="11"/>
        <v>0</v>
      </c>
      <c r="M30" s="55">
        <f t="shared" si="12"/>
        <v>0</v>
      </c>
      <c r="N30" s="55">
        <f t="shared" si="13"/>
        <v>0</v>
      </c>
      <c r="O30" s="55">
        <f t="shared" si="14"/>
        <v>0</v>
      </c>
    </row>
    <row r="31" spans="1:15" s="37" customFormat="1" x14ac:dyDescent="0.2">
      <c r="A31" s="38"/>
      <c r="B31" s="23"/>
      <c r="C31" s="39"/>
      <c r="D31" s="38"/>
      <c r="E31" s="40"/>
      <c r="F31" s="41"/>
      <c r="G31" s="42"/>
      <c r="H31" s="42"/>
      <c r="I31" s="43"/>
      <c r="J31" s="42"/>
      <c r="K31" s="43"/>
      <c r="L31" s="42"/>
      <c r="M31" s="43"/>
      <c r="N31" s="42"/>
      <c r="O31" s="56"/>
    </row>
    <row r="32" spans="1:15" x14ac:dyDescent="0.2">
      <c r="J32" s="14" t="s">
        <v>42</v>
      </c>
      <c r="K32" s="44">
        <f>SUM(K13:K31)</f>
        <v>0</v>
      </c>
      <c r="L32" s="44">
        <f>SUM(L13:L31)</f>
        <v>0</v>
      </c>
      <c r="M32" s="44">
        <f>SUM(M13:M31)</f>
        <v>0</v>
      </c>
      <c r="N32" s="44">
        <f>SUM(N13:N31)</f>
        <v>0</v>
      </c>
      <c r="O32" s="45">
        <f>SUM(O13:O31)</f>
        <v>0</v>
      </c>
    </row>
    <row r="33" spans="2:15" x14ac:dyDescent="0.2">
      <c r="J33" s="14"/>
      <c r="K33" s="57"/>
      <c r="L33" s="57"/>
      <c r="M33" s="57"/>
      <c r="N33" s="57"/>
      <c r="O33" s="58"/>
    </row>
    <row r="34" spans="2:15" x14ac:dyDescent="0.2">
      <c r="B34" s="165" t="s">
        <v>20</v>
      </c>
      <c r="C34" s="172"/>
      <c r="D34" s="191"/>
      <c r="E34" s="191"/>
      <c r="F34" s="191"/>
    </row>
    <row r="35" spans="2:15" x14ac:dyDescent="0.2">
      <c r="B35" s="165"/>
      <c r="C35" s="106"/>
      <c r="D35" s="165"/>
      <c r="E35" s="46"/>
    </row>
    <row r="36" spans="2:15" x14ac:dyDescent="0.2">
      <c r="B36" s="173"/>
      <c r="C36" s="173"/>
      <c r="D36" s="173"/>
      <c r="E36" s="46"/>
    </row>
    <row r="37" spans="2:15" x14ac:dyDescent="0.2">
      <c r="B37" s="165"/>
      <c r="C37" s="165"/>
      <c r="D37" s="165"/>
      <c r="E37" s="46"/>
    </row>
    <row r="38" spans="2:15" x14ac:dyDescent="0.2">
      <c r="B38" s="166" t="s">
        <v>41</v>
      </c>
      <c r="C38" s="174"/>
      <c r="D38" s="175"/>
      <c r="E38" s="191"/>
      <c r="F38" s="191"/>
    </row>
    <row r="39" spans="2:15" x14ac:dyDescent="0.2">
      <c r="B39" s="165"/>
      <c r="C39" s="109"/>
      <c r="D39" s="105"/>
    </row>
  </sheetData>
  <mergeCells count="10">
    <mergeCell ref="A10:A11"/>
    <mergeCell ref="B10:B11"/>
    <mergeCell ref="C10:C11"/>
    <mergeCell ref="D10:D11"/>
    <mergeCell ref="E10:J10"/>
    <mergeCell ref="C34:F34"/>
    <mergeCell ref="B36:D36"/>
    <mergeCell ref="C38:F38"/>
    <mergeCell ref="K10:O10"/>
    <mergeCell ref="C5:O5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1" manualBreakCount="1">
    <brk id="2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KOPT1</vt:lpstr>
      <vt:lpstr>KOPS1</vt:lpstr>
      <vt:lpstr>U1_KĀRKLU</vt:lpstr>
      <vt:lpstr>U1_GRĀVJU</vt:lpstr>
      <vt:lpstr>U1_SASKAŅU</vt:lpstr>
      <vt:lpstr>K1_KĀRKLU</vt:lpstr>
      <vt:lpstr>K1S_KĀRKLU</vt:lpstr>
      <vt:lpstr>K1_GRĀVJU</vt:lpstr>
      <vt:lpstr>K1_SASKAŅU</vt:lpstr>
      <vt:lpstr>SEG1</vt:lpstr>
      <vt:lpstr>ELT</vt:lpstr>
      <vt:lpstr>ELT!Print_Area</vt:lpstr>
      <vt:lpstr>K1_GRĀVJU!Print_Area</vt:lpstr>
      <vt:lpstr>K1_KĀRKLU!Print_Area</vt:lpstr>
      <vt:lpstr>K1_SASKAŅU!Print_Area</vt:lpstr>
      <vt:lpstr>K1S_KĀRKLU!Print_Area</vt:lpstr>
      <vt:lpstr>KOPS1!Print_Area</vt:lpstr>
      <vt:lpstr>KOPT1!Print_Area</vt:lpstr>
      <vt:lpstr>'SEG1'!Print_Area</vt:lpstr>
      <vt:lpstr>U1_GRĀVJU!Print_Area</vt:lpstr>
      <vt:lpstr>U1_KĀRKLU!Print_Area</vt:lpstr>
      <vt:lpstr>U1_SASKAŅU!Print_Area</vt:lpstr>
      <vt:lpstr>ELT!Print_Titles</vt:lpstr>
      <vt:lpstr>K1_GRĀVJU!Print_Titles</vt:lpstr>
      <vt:lpstr>K1_KĀRKLU!Print_Titles</vt:lpstr>
      <vt:lpstr>K1_SASKAŅU!Print_Titles</vt:lpstr>
      <vt:lpstr>K1S_KĀRKLU!Print_Titles</vt:lpstr>
      <vt:lpstr>KOPS1!Print_Titles</vt:lpstr>
      <vt:lpstr>KOPT1!Print_Titles</vt:lpstr>
      <vt:lpstr>'SEG1'!Print_Titles</vt:lpstr>
      <vt:lpstr>U1_GRĀVJU!Print_Titles</vt:lpstr>
      <vt:lpstr>U1_KĀRKLU!Print_Titles</vt:lpstr>
      <vt:lpstr>U1_SASKAŅU!Print_Titles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Zanda Ģērmane</cp:lastModifiedBy>
  <cp:lastPrinted>2023-01-18T13:55:46Z</cp:lastPrinted>
  <dcterms:created xsi:type="dcterms:W3CDTF">1999-12-06T13:05:42Z</dcterms:created>
  <dcterms:modified xsi:type="dcterms:W3CDTF">2023-05-19T06:15:28Z</dcterms:modified>
</cp:coreProperties>
</file>